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V:\DesktopPublishing\G-47\FinalFiles\"/>
    </mc:Choice>
  </mc:AlternateContent>
  <xr:revisionPtr revIDLastSave="0" documentId="8_{A573BEB3-17FC-400A-93BD-CC2C50F6EE7A}" xr6:coauthVersionLast="47" xr6:coauthVersionMax="47" xr10:uidLastSave="{00000000-0000-0000-0000-000000000000}"/>
  <bookViews>
    <workbookView xWindow="28680" yWindow="-120" windowWidth="29040" windowHeight="15840" xr2:uid="{00000000-000D-0000-FFFF-FFFF00000000}"/>
  </bookViews>
  <sheets>
    <sheet name="2000-Pres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5" i="1" l="1"/>
  <c r="X38" i="1" l="1"/>
  <c r="X37" i="1"/>
  <c r="X36" i="1"/>
  <c r="X35" i="1"/>
  <c r="X33" i="1"/>
  <c r="X32" i="1"/>
  <c r="X31" i="1"/>
  <c r="X30" i="1"/>
  <c r="X29" i="1"/>
  <c r="X27" i="1"/>
  <c r="X26" i="1"/>
  <c r="X25" i="1"/>
  <c r="X24" i="1"/>
  <c r="X23" i="1"/>
  <c r="X22" i="1"/>
  <c r="X21" i="1"/>
  <c r="X12" i="1"/>
  <c r="X7" i="1" l="1"/>
  <c r="X19" i="1"/>
  <c r="X18" i="1"/>
  <c r="X16" i="1"/>
  <c r="X15" i="1"/>
  <c r="X13" i="1"/>
  <c r="X10" i="1"/>
  <c r="X9" i="1"/>
  <c r="X8" i="1"/>
  <c r="X6" i="1"/>
  <c r="X5" i="1"/>
  <c r="V14" i="1" l="1"/>
  <c r="W14" i="1"/>
  <c r="V41" i="1" l="1"/>
  <c r="W41" i="1"/>
  <c r="V42" i="1"/>
  <c r="W42" i="1"/>
  <c r="V43" i="1"/>
  <c r="W43" i="1"/>
  <c r="V44" i="1"/>
  <c r="W44" i="1"/>
  <c r="V45" i="1"/>
  <c r="W45" i="1"/>
  <c r="T41" i="1" l="1"/>
  <c r="U41" i="1"/>
  <c r="T43" i="1"/>
  <c r="U43" i="1"/>
  <c r="T44" i="1"/>
  <c r="U44" i="1"/>
  <c r="T45" i="1"/>
  <c r="U45" i="1"/>
  <c r="U14" i="1"/>
  <c r="U42" i="1" s="1"/>
  <c r="T14" i="1"/>
  <c r="T42" i="1" s="1"/>
  <c r="S14" i="1" l="1"/>
  <c r="R14" i="1"/>
  <c r="R42" i="1" s="1"/>
  <c r="R17" i="1"/>
  <c r="R44" i="1" s="1"/>
  <c r="S45" i="1"/>
  <c r="R45" i="1"/>
  <c r="Q45" i="1"/>
  <c r="P45" i="1"/>
  <c r="N45" i="1"/>
  <c r="M45" i="1"/>
  <c r="L45" i="1"/>
  <c r="K45" i="1"/>
  <c r="J45" i="1"/>
  <c r="I45" i="1"/>
  <c r="H45" i="1"/>
  <c r="G45" i="1"/>
  <c r="F45" i="1"/>
  <c r="E45" i="1"/>
  <c r="D45" i="1"/>
  <c r="S44" i="1"/>
  <c r="J44" i="1"/>
  <c r="H44" i="1"/>
  <c r="G44" i="1"/>
  <c r="F44" i="1"/>
  <c r="E44" i="1"/>
  <c r="S43" i="1"/>
  <c r="R43" i="1"/>
  <c r="Q43" i="1"/>
  <c r="P43" i="1"/>
  <c r="O43" i="1"/>
  <c r="N43" i="1"/>
  <c r="M43" i="1"/>
  <c r="L43" i="1"/>
  <c r="K43" i="1"/>
  <c r="J43" i="1"/>
  <c r="I43" i="1"/>
  <c r="H43" i="1"/>
  <c r="G43" i="1"/>
  <c r="F43" i="1"/>
  <c r="E43" i="1"/>
  <c r="D43" i="1"/>
  <c r="I42" i="1"/>
  <c r="H42" i="1"/>
  <c r="G42" i="1"/>
  <c r="F42" i="1"/>
  <c r="E42" i="1"/>
  <c r="D42" i="1"/>
  <c r="S41" i="1"/>
  <c r="R41" i="1"/>
  <c r="Q41" i="1"/>
  <c r="P41" i="1"/>
  <c r="O41" i="1"/>
  <c r="N41" i="1"/>
  <c r="M41" i="1"/>
  <c r="L41" i="1"/>
  <c r="K41" i="1"/>
  <c r="J41" i="1"/>
  <c r="I41" i="1"/>
  <c r="H41" i="1"/>
  <c r="G41" i="1"/>
  <c r="F41" i="1"/>
  <c r="D48" i="1" s="1"/>
  <c r="E41" i="1"/>
  <c r="D41" i="1"/>
  <c r="E48" i="1" s="1"/>
  <c r="C45" i="1"/>
  <c r="C43" i="1"/>
  <c r="C41" i="1"/>
  <c r="I17" i="1"/>
  <c r="I44" i="1" s="1"/>
  <c r="Q17" i="1"/>
  <c r="Q44" i="1" s="1"/>
  <c r="P17" i="1"/>
  <c r="P44" i="1" s="1"/>
  <c r="O17" i="1"/>
  <c r="O44" i="1" s="1"/>
  <c r="N17" i="1"/>
  <c r="N44" i="1" s="1"/>
  <c r="M17" i="1"/>
  <c r="M44" i="1" s="1"/>
  <c r="L17" i="1"/>
  <c r="L44" i="1" s="1"/>
  <c r="K17" i="1"/>
  <c r="K44" i="1" s="1"/>
  <c r="Q14" i="1"/>
  <c r="Q42" i="1" s="1"/>
  <c r="P14" i="1"/>
  <c r="P42" i="1" s="1"/>
  <c r="O14" i="1"/>
  <c r="O42" i="1" s="1"/>
  <c r="N14" i="1"/>
  <c r="N42" i="1" s="1"/>
  <c r="M14" i="1"/>
  <c r="M42" i="1" s="1"/>
  <c r="L14" i="1"/>
  <c r="L42" i="1" s="1"/>
  <c r="K14" i="1"/>
  <c r="K42" i="1" s="1"/>
  <c r="J14" i="1"/>
  <c r="J42" i="1" s="1"/>
  <c r="D17" i="1"/>
  <c r="D44" i="1" s="1"/>
  <c r="C17" i="1"/>
  <c r="C42" i="1"/>
  <c r="F48" i="1" l="1"/>
  <c r="G48" i="1" s="1"/>
  <c r="J48" i="1" s="1"/>
  <c r="H48" i="1" s="1"/>
  <c r="F50" i="1"/>
  <c r="F51" i="1"/>
  <c r="E49" i="1"/>
  <c r="D51" i="1"/>
  <c r="E50" i="1"/>
  <c r="D50" i="1"/>
  <c r="F52" i="1"/>
  <c r="X39" i="1"/>
  <c r="E52" i="1"/>
  <c r="D49" i="1"/>
  <c r="E51" i="1"/>
  <c r="C44" i="1"/>
  <c r="X17" i="1"/>
  <c r="S42" i="1"/>
  <c r="F49" i="1" s="1"/>
  <c r="X14" i="1"/>
  <c r="G49" i="1" l="1"/>
  <c r="H49" i="1" s="1"/>
  <c r="G51" i="1"/>
  <c r="H51" i="1" s="1"/>
  <c r="G50" i="1"/>
  <c r="H50" i="1" s="1"/>
</calcChain>
</file>

<file path=xl/sharedStrings.xml><?xml version="1.0" encoding="utf-8"?>
<sst xmlns="http://schemas.openxmlformats.org/spreadsheetml/2006/main" count="126" uniqueCount="50">
  <si>
    <t>Silver</t>
  </si>
  <si>
    <t>tr. oz.</t>
  </si>
  <si>
    <t>Lead</t>
  </si>
  <si>
    <t>short tons</t>
  </si>
  <si>
    <t>Zinc</t>
  </si>
  <si>
    <t>Copper</t>
  </si>
  <si>
    <t>Ore Milled</t>
  </si>
  <si>
    <t xml:space="preserve">Lead </t>
  </si>
  <si>
    <t>pounds</t>
  </si>
  <si>
    <t>Gold</t>
  </si>
  <si>
    <t>2001-2010</t>
  </si>
  <si>
    <t>-</t>
  </si>
  <si>
    <t>metric tons</t>
  </si>
  <si>
    <t>Sunshine</t>
  </si>
  <si>
    <t>MINE/YEAR</t>
  </si>
  <si>
    <t>Explanation:</t>
  </si>
  <si>
    <t>Mine Production in the Coeur d’Alene District, 2000-2020</t>
  </si>
  <si>
    <t>Lucky Friday closed for shaft cleaning in 2012.</t>
  </si>
  <si>
    <t>Sterling Mining Company took over the Sunshine Mine in 2001.</t>
  </si>
  <si>
    <t>Coeur sold Coeur Silver Valley, Inc. including Galena and Coeur Mines and the Caladay to U.S. Silver Corp. for $15 million on June 1, 2006.</t>
  </si>
  <si>
    <t>Silver Opportunity Partners acquired all assets of Sterling for $24 million in bankruptcy court in May 2010.</t>
  </si>
  <si>
    <t>Silver Opportunity formed Sunshine Silver Mines Corp. for mine redevelopment in 2011. Mine not in production.</t>
  </si>
  <si>
    <t>Galena (U.S. Silver/Americas Gold &amp; Silver)</t>
  </si>
  <si>
    <t>Coeur (part of Galena complex)</t>
  </si>
  <si>
    <t xml:space="preserve">Bunker Hill </t>
  </si>
  <si>
    <t>Lucky Friday (Hecla)</t>
  </si>
  <si>
    <t>2003-2010</t>
  </si>
  <si>
    <t>1884-2020</t>
  </si>
  <si>
    <t>Note: Some 1991-2000 data revised slightly from mine records since GeoNote 42 published.</t>
  </si>
  <si>
    <t>CDA District Totals</t>
  </si>
  <si>
    <t>*Wallace Mining Museum</t>
  </si>
  <si>
    <t>Data from company annual reports</t>
  </si>
  <si>
    <t>(metric)</t>
  </si>
  <si>
    <t>1884-2002*</t>
  </si>
  <si>
    <t>2011-2020</t>
  </si>
  <si>
    <t>CDA District (Total for all Mines by Year)</t>
  </si>
  <si>
    <t>Total (2000-2020)</t>
  </si>
  <si>
    <t xml:space="preserve">Star-Morning mine declared bankruptcy in 1991.  </t>
  </si>
  <si>
    <t>U.S. Silver and Gold was acquired by Scorpio Mining Corporation in stock trade on Dec. 23, 2014. Name was changed to Americas Silver Corporation and then to Americas Gold and Silver Corporation.</t>
  </si>
  <si>
    <t>Lucky Friday miners on strike from March 14, 2017 to January 6, 2020.</t>
  </si>
  <si>
    <t>kilograms Ag</t>
  </si>
  <si>
    <t xml:space="preserve">Prepared by Virginia S. Gillerman                             October 2022             </t>
  </si>
  <si>
    <t>Sterling shipped concentrates Dec. 2007-Sept. 2008 then suspended production in late 2008. Sterling filed for bankruptcy in March 2009.</t>
  </si>
  <si>
    <t>Sunshine Mine declared bankruptcy in 2000 and closed in February 2001.</t>
  </si>
  <si>
    <t>Lucky Friday</t>
  </si>
  <si>
    <t>Galena</t>
  </si>
  <si>
    <t>Coeur</t>
  </si>
  <si>
    <t>No production for this time period.</t>
  </si>
  <si>
    <t>U.S. Silver Merged with RX Gold &amp; Silver Inc. to form a new company named U.S. Silver and Gold in August 2012.</t>
  </si>
  <si>
    <t>Bunker Hill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</si>
</sst>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5" x14ac:knownFonts="1">
    <font>
      <sz val="11"/>
      <color theme="1"/>
      <name val="Calibri"/>
      <family val="2"/>
      <scheme val="minor"/>
    </font>
    <font>
      <b/>
      <sz val="11"/>
      <color theme="1"/>
      <name val="Times New Roman"/>
      <family val="1"/>
    </font>
    <font>
      <i/>
      <sz val="11"/>
      <color theme="1"/>
      <name val="Times New Roman"/>
      <family val="1"/>
    </font>
    <font>
      <sz val="11"/>
      <color theme="1"/>
      <name val="Times New Roman"/>
      <family val="1"/>
    </font>
    <font>
      <b/>
      <sz val="12"/>
      <color theme="1"/>
      <name val="Times New Roman"/>
      <family val="1"/>
    </font>
    <font>
      <sz val="11"/>
      <color rgb="FFFF0000"/>
      <name val="Times New Roman"/>
      <family val="1"/>
    </font>
    <font>
      <sz val="11"/>
      <color theme="6" tint="-0.249977111117893"/>
      <name val="Times New Roman"/>
      <family val="1"/>
    </font>
    <font>
      <sz val="11"/>
      <name val="Times New Roman"/>
      <family val="1"/>
    </font>
    <font>
      <b/>
      <sz val="12"/>
      <name val="Times New Roman"/>
      <family val="1"/>
    </font>
    <font>
      <sz val="14"/>
      <name val="Times New Roman"/>
      <family val="1"/>
    </font>
    <font>
      <sz val="12"/>
      <name val="Times New Roman"/>
      <family val="1"/>
    </font>
    <font>
      <sz val="12"/>
      <color theme="1"/>
      <name val="Times New Roman"/>
      <family val="1"/>
    </font>
    <font>
      <b/>
      <sz val="14"/>
      <color theme="1"/>
      <name val="Times New Roman"/>
      <family val="1"/>
    </font>
    <font>
      <i/>
      <sz val="11"/>
      <name val="Times New Roman"/>
      <family val="1"/>
    </font>
    <font>
      <sz val="14"/>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indexed="64"/>
      </bottom>
      <diagonal/>
    </border>
    <border>
      <left/>
      <right style="thin">
        <color indexed="64"/>
      </right>
      <top/>
      <bottom/>
      <diagonal/>
    </border>
    <border>
      <left/>
      <right/>
      <top style="medium">
        <color auto="1"/>
      </top>
      <bottom style="medium">
        <color auto="1"/>
      </bottom>
      <diagonal/>
    </border>
    <border>
      <left style="double">
        <color auto="1"/>
      </left>
      <right/>
      <top style="medium">
        <color auto="1"/>
      </top>
      <bottom style="medium">
        <color indexed="64"/>
      </bottom>
      <diagonal/>
    </border>
    <border>
      <left style="double">
        <color auto="1"/>
      </left>
      <right/>
      <top/>
      <bottom/>
      <diagonal/>
    </border>
    <border>
      <left style="double">
        <color auto="1"/>
      </left>
      <right/>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indexed="64"/>
      </bottom>
      <diagonal/>
    </border>
    <border>
      <left/>
      <right style="medium">
        <color auto="1"/>
      </right>
      <top/>
      <bottom style="medium">
        <color indexed="64"/>
      </bottom>
      <diagonal/>
    </border>
  </borders>
  <cellStyleXfs count="1">
    <xf numFmtId="0" fontId="0" fillId="0" borderId="0"/>
  </cellStyleXfs>
  <cellXfs count="56">
    <xf numFmtId="0" fontId="0" fillId="0" borderId="0" xfId="0"/>
    <xf numFmtId="0" fontId="3" fillId="0" borderId="0" xfId="0" applyFont="1"/>
    <xf numFmtId="0" fontId="4" fillId="0" borderId="0" xfId="0" applyFont="1"/>
    <xf numFmtId="0" fontId="2" fillId="0" borderId="1" xfId="0" applyFont="1" applyBorder="1"/>
    <xf numFmtId="0" fontId="3" fillId="0" borderId="1" xfId="0" applyFont="1" applyBorder="1"/>
    <xf numFmtId="3" fontId="2" fillId="0" borderId="1" xfId="0" applyNumberFormat="1" applyFont="1" applyBorder="1"/>
    <xf numFmtId="3" fontId="3"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left" indent="2"/>
    </xf>
    <xf numFmtId="0" fontId="1" fillId="0" borderId="3" xfId="0" applyFont="1" applyBorder="1"/>
    <xf numFmtId="0" fontId="3" fillId="0" borderId="3" xfId="0" applyFont="1" applyBorder="1"/>
    <xf numFmtId="0" fontId="1" fillId="0" borderId="3" xfId="0" applyFont="1" applyBorder="1" applyAlignment="1">
      <alignment horizontal="right"/>
    </xf>
    <xf numFmtId="0" fontId="1" fillId="0" borderId="3" xfId="0" applyFont="1" applyBorder="1" applyAlignment="1">
      <alignment horizontal="right" vertical="center"/>
    </xf>
    <xf numFmtId="3" fontId="13" fillId="0" borderId="1" xfId="0" applyNumberFormat="1" applyFont="1" applyBorder="1"/>
    <xf numFmtId="0" fontId="1" fillId="2" borderId="3" xfId="0" applyFont="1" applyFill="1" applyBorder="1" applyAlignment="1">
      <alignment horizontal="right"/>
    </xf>
    <xf numFmtId="0" fontId="4" fillId="2" borderId="3" xfId="0" applyFont="1" applyFill="1" applyBorder="1"/>
    <xf numFmtId="0" fontId="3" fillId="2" borderId="3" xfId="0" applyFont="1" applyFill="1" applyBorder="1"/>
    <xf numFmtId="0" fontId="3" fillId="2" borderId="2" xfId="0" applyFont="1" applyFill="1" applyBorder="1" applyAlignment="1">
      <alignment horizontal="left"/>
    </xf>
    <xf numFmtId="0" fontId="3" fillId="2" borderId="1" xfId="0" applyFont="1" applyFill="1" applyBorder="1"/>
    <xf numFmtId="0" fontId="1" fillId="2" borderId="4" xfId="0" applyFont="1" applyFill="1" applyBorder="1" applyAlignment="1">
      <alignment horizontal="right"/>
    </xf>
    <xf numFmtId="3" fontId="3" fillId="2" borderId="5" xfId="0" applyNumberFormat="1" applyFont="1" applyFill="1" applyBorder="1"/>
    <xf numFmtId="0" fontId="2" fillId="2" borderId="6" xfId="0" applyFont="1" applyFill="1" applyBorder="1"/>
    <xf numFmtId="0" fontId="14" fillId="0" borderId="1" xfId="0" applyFont="1" applyBorder="1" applyAlignment="1">
      <alignment horizontal="center"/>
    </xf>
    <xf numFmtId="0" fontId="3" fillId="0" borderId="0" xfId="0" applyFont="1" applyBorder="1"/>
    <xf numFmtId="0" fontId="12" fillId="0" borderId="0" xfId="0" applyFont="1" applyBorder="1" applyAlignment="1">
      <alignment horizontal="center"/>
    </xf>
    <xf numFmtId="0" fontId="4" fillId="0" borderId="0" xfId="0" applyFont="1" applyBorder="1"/>
    <xf numFmtId="0" fontId="3" fillId="0" borderId="0" xfId="0" applyFont="1" applyBorder="1" applyAlignment="1">
      <alignment horizontal="left" indent="2"/>
    </xf>
    <xf numFmtId="3" fontId="3" fillId="0" borderId="0" xfId="0" applyNumberFormat="1" applyFont="1" applyBorder="1"/>
    <xf numFmtId="0" fontId="5" fillId="0" borderId="0" xfId="0" applyFont="1" applyBorder="1"/>
    <xf numFmtId="3" fontId="7" fillId="0" borderId="0" xfId="0" applyNumberFormat="1" applyFont="1" applyBorder="1"/>
    <xf numFmtId="3" fontId="6" fillId="0" borderId="0" xfId="0" applyNumberFormat="1" applyFont="1" applyBorder="1"/>
    <xf numFmtId="0" fontId="8" fillId="0" borderId="0" xfId="0" applyFont="1" applyBorder="1"/>
    <xf numFmtId="0" fontId="1" fillId="0" borderId="0" xfId="0" applyFont="1" applyBorder="1"/>
    <xf numFmtId="0" fontId="2" fillId="0" borderId="0" xfId="0" applyFont="1" applyBorder="1"/>
    <xf numFmtId="0" fontId="3" fillId="0" borderId="0" xfId="0" applyFont="1" applyBorder="1" applyAlignment="1">
      <alignment horizontal="center"/>
    </xf>
    <xf numFmtId="3" fontId="9" fillId="0" borderId="0" xfId="0" applyNumberFormat="1" applyFont="1" applyBorder="1"/>
    <xf numFmtId="3" fontId="3" fillId="2" borderId="0" xfId="0" applyNumberFormat="1" applyFont="1" applyFill="1" applyBorder="1"/>
    <xf numFmtId="3" fontId="3" fillId="2" borderId="0" xfId="0" applyNumberFormat="1"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xf numFmtId="3" fontId="10" fillId="0" borderId="0" xfId="0" applyNumberFormat="1" applyFont="1" applyBorder="1"/>
    <xf numFmtId="0" fontId="11" fillId="0" borderId="0" xfId="0" applyFont="1" applyBorder="1"/>
    <xf numFmtId="3" fontId="10" fillId="0" borderId="0" xfId="0" applyNumberFormat="1" applyFont="1" applyBorder="1" applyAlignment="1">
      <alignment horizontal="left" indent="2"/>
    </xf>
    <xf numFmtId="3" fontId="11" fillId="0" borderId="0" xfId="0" applyNumberFormat="1" applyFont="1" applyBorder="1" applyAlignment="1">
      <alignment horizontal="left" indent="2"/>
    </xf>
    <xf numFmtId="164" fontId="14" fillId="0" borderId="0" xfId="0" applyNumberFormat="1" applyFont="1" applyBorder="1" applyAlignment="1">
      <alignment horizontal="right" vertical="top" wrapText="1"/>
    </xf>
    <xf numFmtId="164" fontId="14" fillId="0" borderId="0" xfId="0" applyNumberFormat="1" applyFont="1" applyBorder="1" applyAlignment="1">
      <alignment vertical="top" wrapText="1"/>
    </xf>
    <xf numFmtId="0" fontId="11" fillId="0" borderId="0" xfId="0" applyFont="1" applyBorder="1" applyAlignment="1">
      <alignment horizontal="left" indent="2"/>
    </xf>
    <xf numFmtId="0" fontId="4" fillId="0" borderId="0" xfId="0" applyFont="1" applyBorder="1" applyAlignment="1">
      <alignment horizontal="right"/>
    </xf>
    <xf numFmtId="0" fontId="8" fillId="0" borderId="0" xfId="0" applyFont="1" applyBorder="1" applyAlignment="1">
      <alignment horizontal="right"/>
    </xf>
    <xf numFmtId="0" fontId="4" fillId="0" borderId="7" xfId="0" applyFont="1" applyBorder="1"/>
    <xf numFmtId="0" fontId="3" fillId="2" borderId="8" xfId="0" applyFont="1" applyFill="1" applyBorder="1"/>
    <xf numFmtId="0" fontId="3" fillId="0" borderId="9" xfId="0" applyFont="1" applyBorder="1" applyAlignment="1">
      <alignment horizontal="left" indent="2"/>
    </xf>
    <xf numFmtId="0" fontId="3" fillId="2" borderId="10" xfId="0" applyFont="1" applyFill="1" applyBorder="1" applyAlignment="1">
      <alignment horizontal="left"/>
    </xf>
    <xf numFmtId="0" fontId="3" fillId="2" borderId="10" xfId="0" applyFont="1" applyFill="1" applyBorder="1"/>
    <xf numFmtId="0" fontId="2" fillId="0" borderId="11" xfId="0" applyFont="1" applyBorder="1" applyAlignment="1">
      <alignment horizontal="left" indent="2"/>
    </xf>
    <xf numFmtId="0" fontId="3" fillId="2" borderId="12"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8"/>
  <sheetViews>
    <sheetView tabSelected="1" zoomScale="75" zoomScaleNormal="75" workbookViewId="0">
      <selection sqref="A1:X1"/>
    </sheetView>
  </sheetViews>
  <sheetFormatPr defaultColWidth="9.140625" defaultRowHeight="15" x14ac:dyDescent="0.25"/>
  <cols>
    <col min="1" max="1" width="14.5703125" style="1" customWidth="1"/>
    <col min="2" max="2" width="9.85546875" style="1" customWidth="1"/>
    <col min="3" max="23" width="13.28515625" style="1" customWidth="1"/>
    <col min="24" max="24" width="17.5703125" style="1" customWidth="1"/>
    <col min="25" max="27" width="9.140625" style="1"/>
    <col min="28" max="28" width="13.28515625" style="1" customWidth="1"/>
    <col min="29" max="16384" width="9.140625" style="1"/>
  </cols>
  <sheetData>
    <row r="1" spans="1:25" ht="18.75" customHeight="1" x14ac:dyDescent="0.3">
      <c r="A1" s="24" t="s">
        <v>16</v>
      </c>
      <c r="B1" s="24"/>
      <c r="C1" s="24"/>
      <c r="D1" s="24"/>
      <c r="E1" s="24"/>
      <c r="F1" s="24"/>
      <c r="G1" s="24"/>
      <c r="H1" s="24"/>
      <c r="I1" s="24"/>
      <c r="J1" s="24"/>
      <c r="K1" s="24"/>
      <c r="L1" s="24"/>
      <c r="M1" s="24"/>
      <c r="N1" s="24"/>
      <c r="O1" s="24"/>
      <c r="P1" s="24"/>
      <c r="Q1" s="24"/>
      <c r="R1" s="24"/>
      <c r="S1" s="24"/>
      <c r="T1" s="24"/>
      <c r="U1" s="24"/>
      <c r="V1" s="24"/>
      <c r="W1" s="24"/>
      <c r="X1" s="24"/>
    </row>
    <row r="2" spans="1:25" ht="18.75" customHeight="1" thickBot="1" x14ac:dyDescent="0.35">
      <c r="A2" s="22" t="s">
        <v>31</v>
      </c>
      <c r="B2" s="22"/>
      <c r="C2" s="22"/>
      <c r="D2" s="22"/>
      <c r="E2" s="22"/>
      <c r="F2" s="22"/>
      <c r="G2" s="22"/>
      <c r="H2" s="22"/>
      <c r="I2" s="22"/>
      <c r="J2" s="22"/>
      <c r="K2" s="22"/>
      <c r="L2" s="22"/>
      <c r="M2" s="22"/>
      <c r="N2" s="22"/>
      <c r="O2" s="22"/>
      <c r="P2" s="22"/>
      <c r="Q2" s="22"/>
      <c r="R2" s="22"/>
      <c r="S2" s="22"/>
      <c r="T2" s="22"/>
      <c r="U2" s="22"/>
      <c r="V2" s="22"/>
      <c r="W2" s="22"/>
      <c r="X2" s="22"/>
    </row>
    <row r="3" spans="1:25" ht="15" customHeight="1" thickBot="1" x14ac:dyDescent="0.3">
      <c r="A3" s="9" t="s">
        <v>14</v>
      </c>
      <c r="B3" s="10"/>
      <c r="C3" s="12">
        <v>2000</v>
      </c>
      <c r="D3" s="12">
        <v>2001</v>
      </c>
      <c r="E3" s="12">
        <v>2002</v>
      </c>
      <c r="F3" s="12">
        <v>2003</v>
      </c>
      <c r="G3" s="12">
        <v>2004</v>
      </c>
      <c r="H3" s="12">
        <v>2005</v>
      </c>
      <c r="I3" s="12">
        <v>2006</v>
      </c>
      <c r="J3" s="12">
        <v>2007</v>
      </c>
      <c r="K3" s="12">
        <v>2008</v>
      </c>
      <c r="L3" s="12">
        <v>2009</v>
      </c>
      <c r="M3" s="12">
        <v>2010</v>
      </c>
      <c r="N3" s="12">
        <v>2011</v>
      </c>
      <c r="O3" s="12">
        <v>2012</v>
      </c>
      <c r="P3" s="12">
        <v>2013</v>
      </c>
      <c r="Q3" s="12">
        <v>2014</v>
      </c>
      <c r="R3" s="12">
        <v>2015</v>
      </c>
      <c r="S3" s="12">
        <v>2016</v>
      </c>
      <c r="T3" s="12">
        <v>2017</v>
      </c>
      <c r="U3" s="12">
        <v>2018</v>
      </c>
      <c r="V3" s="12">
        <v>2019</v>
      </c>
      <c r="W3" s="12">
        <v>2020</v>
      </c>
      <c r="X3" s="12" t="s">
        <v>36</v>
      </c>
    </row>
    <row r="4" spans="1:25" ht="15" customHeight="1" x14ac:dyDescent="0.25">
      <c r="A4" s="25" t="s">
        <v>25</v>
      </c>
      <c r="B4" s="25"/>
      <c r="C4" s="23"/>
      <c r="D4" s="23"/>
      <c r="E4" s="23"/>
      <c r="F4" s="23"/>
      <c r="G4" s="23"/>
      <c r="H4" s="23"/>
      <c r="I4" s="23"/>
      <c r="J4" s="23"/>
      <c r="K4" s="23"/>
      <c r="L4" s="23"/>
      <c r="M4" s="23"/>
      <c r="N4" s="23"/>
      <c r="O4" s="23"/>
      <c r="P4" s="23"/>
      <c r="Q4" s="23"/>
      <c r="R4" s="23"/>
      <c r="S4" s="23"/>
      <c r="T4" s="23"/>
      <c r="U4" s="23"/>
      <c r="V4" s="23"/>
      <c r="W4" s="23"/>
      <c r="X4" s="47" t="s">
        <v>44</v>
      </c>
      <c r="Y4" s="2"/>
    </row>
    <row r="5" spans="1:25" ht="15" customHeight="1" x14ac:dyDescent="0.25">
      <c r="A5" s="26" t="s">
        <v>0</v>
      </c>
      <c r="B5" s="23" t="s">
        <v>1</v>
      </c>
      <c r="C5" s="27">
        <v>5011507</v>
      </c>
      <c r="D5" s="27">
        <v>3224373</v>
      </c>
      <c r="E5" s="27">
        <v>2004404</v>
      </c>
      <c r="F5" s="27">
        <v>2251486</v>
      </c>
      <c r="G5" s="27">
        <v>2032143</v>
      </c>
      <c r="H5" s="27">
        <v>2422537</v>
      </c>
      <c r="I5" s="27">
        <v>2873663</v>
      </c>
      <c r="J5" s="27">
        <v>3071857</v>
      </c>
      <c r="K5" s="27">
        <v>2880264</v>
      </c>
      <c r="L5" s="27">
        <v>3530490</v>
      </c>
      <c r="M5" s="27">
        <v>3359379</v>
      </c>
      <c r="N5" s="27">
        <v>2985339</v>
      </c>
      <c r="O5" s="27">
        <v>0</v>
      </c>
      <c r="P5" s="27">
        <v>1459000</v>
      </c>
      <c r="Q5" s="27">
        <v>3239151</v>
      </c>
      <c r="R5" s="27">
        <v>3028134</v>
      </c>
      <c r="S5" s="27">
        <v>3596010</v>
      </c>
      <c r="T5" s="27">
        <v>838658</v>
      </c>
      <c r="U5" s="27">
        <v>169041</v>
      </c>
      <c r="V5" s="27">
        <v>632944</v>
      </c>
      <c r="W5" s="27">
        <v>2031874</v>
      </c>
      <c r="X5" s="27">
        <f t="shared" ref="X5:X10" si="0">SUM(C5:W5)</f>
        <v>50642254</v>
      </c>
    </row>
    <row r="6" spans="1:25" ht="15" customHeight="1" x14ac:dyDescent="0.25">
      <c r="A6" s="26" t="s">
        <v>2</v>
      </c>
      <c r="B6" s="23" t="s">
        <v>3</v>
      </c>
      <c r="C6" s="27">
        <v>31946</v>
      </c>
      <c r="D6" s="27">
        <v>20984</v>
      </c>
      <c r="E6" s="27">
        <v>10091</v>
      </c>
      <c r="F6" s="27">
        <v>12935</v>
      </c>
      <c r="G6" s="27">
        <v>12174</v>
      </c>
      <c r="H6" s="27">
        <v>14560</v>
      </c>
      <c r="I6" s="27">
        <v>16657</v>
      </c>
      <c r="J6" s="27">
        <v>18297</v>
      </c>
      <c r="K6" s="27">
        <v>18393</v>
      </c>
      <c r="L6" s="27">
        <v>22010</v>
      </c>
      <c r="M6" s="27">
        <v>21619</v>
      </c>
      <c r="N6" s="27">
        <v>18095</v>
      </c>
      <c r="O6" s="27">
        <v>0</v>
      </c>
      <c r="P6" s="27">
        <v>10260</v>
      </c>
      <c r="Q6" s="27">
        <v>20104</v>
      </c>
      <c r="R6" s="27">
        <v>18348</v>
      </c>
      <c r="S6" s="27">
        <v>21876</v>
      </c>
      <c r="T6" s="27">
        <v>4737</v>
      </c>
      <c r="U6" s="27">
        <v>1131</v>
      </c>
      <c r="V6" s="27">
        <v>4098</v>
      </c>
      <c r="W6" s="27">
        <v>12727</v>
      </c>
      <c r="X6" s="27">
        <f t="shared" si="0"/>
        <v>311042</v>
      </c>
    </row>
    <row r="7" spans="1:25" ht="15" customHeight="1" x14ac:dyDescent="0.25">
      <c r="A7" s="26" t="s">
        <v>4</v>
      </c>
      <c r="B7" s="23" t="s">
        <v>3</v>
      </c>
      <c r="C7" s="27">
        <v>3107</v>
      </c>
      <c r="D7" s="27">
        <v>2692</v>
      </c>
      <c r="E7" s="27">
        <v>2259</v>
      </c>
      <c r="F7" s="27">
        <v>2532</v>
      </c>
      <c r="G7" s="27">
        <v>2995</v>
      </c>
      <c r="H7" s="27">
        <v>4080</v>
      </c>
      <c r="I7" s="27">
        <v>6537</v>
      </c>
      <c r="J7" s="27">
        <v>8009</v>
      </c>
      <c r="K7" s="27">
        <v>9386</v>
      </c>
      <c r="L7" s="27">
        <v>10616</v>
      </c>
      <c r="M7" s="27">
        <v>9286</v>
      </c>
      <c r="N7" s="27">
        <v>7305</v>
      </c>
      <c r="O7" s="27">
        <v>0</v>
      </c>
      <c r="P7" s="27">
        <v>3793</v>
      </c>
      <c r="Q7" s="27">
        <v>8159</v>
      </c>
      <c r="R7" s="27">
        <v>8139</v>
      </c>
      <c r="S7" s="27">
        <v>10787</v>
      </c>
      <c r="T7" s="27">
        <v>2560</v>
      </c>
      <c r="U7" s="27">
        <v>673</v>
      </c>
      <c r="V7" s="27">
        <v>2052</v>
      </c>
      <c r="W7" s="27">
        <v>6298</v>
      </c>
      <c r="X7" s="27">
        <f t="shared" si="0"/>
        <v>111265</v>
      </c>
    </row>
    <row r="8" spans="1:25" ht="15" customHeight="1" x14ac:dyDescent="0.25">
      <c r="A8" s="26" t="s">
        <v>5</v>
      </c>
      <c r="B8" s="23" t="s">
        <v>3</v>
      </c>
      <c r="C8" s="27"/>
      <c r="D8" s="27"/>
      <c r="E8" s="27"/>
      <c r="F8" s="27"/>
      <c r="G8" s="27"/>
      <c r="H8" s="27"/>
      <c r="I8" s="27"/>
      <c r="J8" s="27"/>
      <c r="K8" s="27"/>
      <c r="L8" s="23"/>
      <c r="M8" s="23"/>
      <c r="N8" s="23"/>
      <c r="O8" s="23"/>
      <c r="P8" s="23"/>
      <c r="Q8" s="23"/>
      <c r="R8" s="23"/>
      <c r="S8" s="23"/>
      <c r="T8" s="23"/>
      <c r="U8" s="23"/>
      <c r="V8" s="23"/>
      <c r="W8" s="23"/>
      <c r="X8" s="27">
        <f t="shared" si="0"/>
        <v>0</v>
      </c>
    </row>
    <row r="9" spans="1:25" ht="15" customHeight="1" x14ac:dyDescent="0.25">
      <c r="A9" s="26" t="s">
        <v>9</v>
      </c>
      <c r="B9" s="23" t="s">
        <v>1</v>
      </c>
      <c r="C9" s="27"/>
      <c r="D9" s="27">
        <v>415</v>
      </c>
      <c r="E9" s="27">
        <v>206</v>
      </c>
      <c r="F9" s="27">
        <v>239</v>
      </c>
      <c r="G9" s="27"/>
      <c r="H9" s="27"/>
      <c r="I9" s="27"/>
      <c r="J9" s="27"/>
      <c r="K9" s="27"/>
      <c r="L9" s="23"/>
      <c r="M9" s="23"/>
      <c r="N9" s="23"/>
      <c r="O9" s="23"/>
      <c r="P9" s="23"/>
      <c r="Q9" s="23"/>
      <c r="R9" s="23"/>
      <c r="S9" s="23"/>
      <c r="T9" s="23"/>
      <c r="U9" s="23"/>
      <c r="V9" s="23"/>
      <c r="W9" s="23"/>
      <c r="X9" s="27">
        <f t="shared" si="0"/>
        <v>860</v>
      </c>
    </row>
    <row r="10" spans="1:25" ht="15" customHeight="1" thickBot="1" x14ac:dyDescent="0.3">
      <c r="A10" s="8" t="s">
        <v>6</v>
      </c>
      <c r="B10" s="4" t="s">
        <v>3</v>
      </c>
      <c r="C10" s="5">
        <v>321719</v>
      </c>
      <c r="D10" s="5">
        <v>239330</v>
      </c>
      <c r="E10" s="5">
        <v>159651</v>
      </c>
      <c r="F10" s="5">
        <v>151991</v>
      </c>
      <c r="G10" s="5">
        <v>166866</v>
      </c>
      <c r="H10" s="5">
        <v>214158</v>
      </c>
      <c r="I10" s="5">
        <v>276393</v>
      </c>
      <c r="J10" s="5">
        <v>323659</v>
      </c>
      <c r="K10" s="5">
        <v>317777</v>
      </c>
      <c r="L10" s="5">
        <v>346395</v>
      </c>
      <c r="M10" s="5">
        <v>351074</v>
      </c>
      <c r="N10" s="5">
        <v>298672</v>
      </c>
      <c r="O10" s="5">
        <v>0</v>
      </c>
      <c r="P10" s="5">
        <v>174331</v>
      </c>
      <c r="Q10" s="5">
        <v>309070</v>
      </c>
      <c r="R10" s="5">
        <v>297347</v>
      </c>
      <c r="S10" s="5">
        <v>293875</v>
      </c>
      <c r="T10" s="5">
        <v>70718</v>
      </c>
      <c r="U10" s="5">
        <v>17309</v>
      </c>
      <c r="V10" s="5">
        <v>57091</v>
      </c>
      <c r="W10" s="5">
        <v>179208</v>
      </c>
      <c r="X10" s="5">
        <f t="shared" si="0"/>
        <v>4566634</v>
      </c>
    </row>
    <row r="11" spans="1:25" ht="15" customHeight="1" x14ac:dyDescent="0.25">
      <c r="A11" s="25" t="s">
        <v>22</v>
      </c>
      <c r="B11" s="23"/>
      <c r="C11" s="23"/>
      <c r="D11" s="23"/>
      <c r="E11" s="23"/>
      <c r="F11" s="23"/>
      <c r="G11" s="23"/>
      <c r="H11" s="23"/>
      <c r="I11" s="23"/>
      <c r="J11" s="23"/>
      <c r="K11" s="28"/>
      <c r="L11" s="23"/>
      <c r="M11" s="23"/>
      <c r="N11" s="23"/>
      <c r="O11" s="23"/>
      <c r="P11" s="23"/>
      <c r="Q11" s="23"/>
      <c r="R11" s="23"/>
      <c r="S11" s="23"/>
      <c r="T11" s="23"/>
      <c r="U11" s="23"/>
      <c r="V11" s="23"/>
      <c r="W11" s="23"/>
      <c r="X11" s="47" t="s">
        <v>45</v>
      </c>
    </row>
    <row r="12" spans="1:25" ht="15" customHeight="1" x14ac:dyDescent="0.25">
      <c r="A12" s="26" t="s">
        <v>0</v>
      </c>
      <c r="B12" s="23" t="s">
        <v>1</v>
      </c>
      <c r="C12" s="27">
        <v>4128316</v>
      </c>
      <c r="D12" s="27">
        <v>4691636</v>
      </c>
      <c r="E12" s="27">
        <v>5561198</v>
      </c>
      <c r="F12" s="27">
        <v>3889323</v>
      </c>
      <c r="G12" s="27">
        <v>3630521</v>
      </c>
      <c r="H12" s="27">
        <v>2124138</v>
      </c>
      <c r="I12" s="27">
        <v>2201088</v>
      </c>
      <c r="J12" s="27">
        <v>1209791</v>
      </c>
      <c r="K12" s="27">
        <v>1803245</v>
      </c>
      <c r="L12" s="27">
        <v>2520502</v>
      </c>
      <c r="M12" s="27">
        <v>2343237</v>
      </c>
      <c r="N12" s="27">
        <v>2405211</v>
      </c>
      <c r="O12" s="27">
        <v>2248835</v>
      </c>
      <c r="P12" s="27">
        <v>2147795</v>
      </c>
      <c r="Q12" s="27">
        <v>1698841</v>
      </c>
      <c r="R12" s="27">
        <v>1575749</v>
      </c>
      <c r="S12" s="27">
        <v>1384419.42</v>
      </c>
      <c r="T12" s="27">
        <v>1189672.93</v>
      </c>
      <c r="U12" s="27">
        <v>969206.25</v>
      </c>
      <c r="V12" s="27">
        <v>780925.32000000007</v>
      </c>
      <c r="W12" s="27">
        <v>967328.34000000008</v>
      </c>
      <c r="X12" s="27">
        <f t="shared" ref="X12:X19" si="1">SUM(C12:W12)</f>
        <v>49470978.260000005</v>
      </c>
    </row>
    <row r="13" spans="1:25" ht="15" customHeight="1" x14ac:dyDescent="0.25">
      <c r="A13" s="26" t="s">
        <v>7</v>
      </c>
      <c r="B13" s="23" t="s">
        <v>8</v>
      </c>
      <c r="C13" s="27"/>
      <c r="D13" s="27"/>
      <c r="E13" s="27"/>
      <c r="F13" s="27"/>
      <c r="G13" s="27"/>
      <c r="H13" s="27"/>
      <c r="I13" s="27"/>
      <c r="J13" s="27">
        <v>519551</v>
      </c>
      <c r="K13" s="27">
        <v>4578012</v>
      </c>
      <c r="L13" s="27">
        <v>7046509</v>
      </c>
      <c r="M13" s="27">
        <v>6142646</v>
      </c>
      <c r="N13" s="27">
        <v>6805141</v>
      </c>
      <c r="O13" s="27">
        <v>5264023</v>
      </c>
      <c r="P13" s="27">
        <v>6989192</v>
      </c>
      <c r="Q13" s="27">
        <v>9975056</v>
      </c>
      <c r="R13" s="27">
        <v>20829306</v>
      </c>
      <c r="S13" s="27">
        <v>24896916</v>
      </c>
      <c r="T13" s="27">
        <v>21735450.799999997</v>
      </c>
      <c r="U13" s="27">
        <v>17616292.799999997</v>
      </c>
      <c r="V13" s="27">
        <v>13396061.700000001</v>
      </c>
      <c r="W13" s="27">
        <v>20776283.760000002</v>
      </c>
      <c r="X13" s="27">
        <f t="shared" si="1"/>
        <v>166570441.05999997</v>
      </c>
    </row>
    <row r="14" spans="1:25" ht="15" customHeight="1" x14ac:dyDescent="0.25">
      <c r="A14" s="26" t="s">
        <v>2</v>
      </c>
      <c r="B14" s="23" t="s">
        <v>3</v>
      </c>
      <c r="C14" s="27"/>
      <c r="D14" s="29"/>
      <c r="E14" s="29"/>
      <c r="F14" s="29"/>
      <c r="G14" s="29"/>
      <c r="H14" s="29"/>
      <c r="I14" s="29"/>
      <c r="J14" s="27">
        <f>J13/2000</f>
        <v>259.77550000000002</v>
      </c>
      <c r="K14" s="27">
        <f t="shared" ref="K14:Q14" si="2">K13/2000</f>
        <v>2289.0059999999999</v>
      </c>
      <c r="L14" s="27">
        <f t="shared" si="2"/>
        <v>3523.2545</v>
      </c>
      <c r="M14" s="27">
        <f t="shared" si="2"/>
        <v>3071.3229999999999</v>
      </c>
      <c r="N14" s="27">
        <f t="shared" si="2"/>
        <v>3402.5704999999998</v>
      </c>
      <c r="O14" s="27">
        <f t="shared" si="2"/>
        <v>2632.0115000000001</v>
      </c>
      <c r="P14" s="27">
        <f t="shared" si="2"/>
        <v>3494.596</v>
      </c>
      <c r="Q14" s="27">
        <f t="shared" si="2"/>
        <v>4987.5280000000002</v>
      </c>
      <c r="R14" s="27">
        <f>R13/2000</f>
        <v>10414.653</v>
      </c>
      <c r="S14" s="27">
        <f>S13/2000</f>
        <v>12448.458000000001</v>
      </c>
      <c r="T14" s="27">
        <f>T13/2000</f>
        <v>10867.725399999999</v>
      </c>
      <c r="U14" s="27">
        <f>U13/2000</f>
        <v>8808.1463999999978</v>
      </c>
      <c r="V14" s="27">
        <f t="shared" ref="V14:W14" si="3">V13/2000</f>
        <v>6698.030850000001</v>
      </c>
      <c r="W14" s="27">
        <f t="shared" si="3"/>
        <v>10388.141880000001</v>
      </c>
      <c r="X14" s="27">
        <f t="shared" si="1"/>
        <v>83285.220529999991</v>
      </c>
    </row>
    <row r="15" spans="1:25" ht="15" customHeight="1" x14ac:dyDescent="0.25">
      <c r="A15" s="26" t="s">
        <v>4</v>
      </c>
      <c r="B15" s="23" t="s">
        <v>3</v>
      </c>
      <c r="C15" s="27"/>
      <c r="D15" s="27"/>
      <c r="E15" s="27"/>
      <c r="F15" s="27"/>
      <c r="G15" s="27"/>
      <c r="H15" s="27"/>
      <c r="I15" s="27"/>
      <c r="J15" s="27"/>
      <c r="K15" s="27"/>
      <c r="L15" s="27"/>
      <c r="M15" s="23"/>
      <c r="N15" s="23"/>
      <c r="O15" s="27"/>
      <c r="P15" s="27"/>
      <c r="Q15" s="27"/>
      <c r="R15" s="27"/>
      <c r="S15" s="27"/>
      <c r="T15" s="27"/>
      <c r="U15" s="27"/>
      <c r="V15" s="27"/>
      <c r="W15" s="27"/>
      <c r="X15" s="27">
        <f t="shared" si="1"/>
        <v>0</v>
      </c>
    </row>
    <row r="16" spans="1:25" ht="15" customHeight="1" x14ac:dyDescent="0.25">
      <c r="A16" s="26" t="s">
        <v>5</v>
      </c>
      <c r="B16" s="23" t="s">
        <v>8</v>
      </c>
      <c r="C16" s="27">
        <v>2924639</v>
      </c>
      <c r="D16" s="27">
        <v>3367032</v>
      </c>
      <c r="E16" s="27">
        <v>4017215</v>
      </c>
      <c r="F16" s="27">
        <v>2523694</v>
      </c>
      <c r="G16" s="27">
        <v>2842750</v>
      </c>
      <c r="H16" s="27">
        <v>1665386</v>
      </c>
      <c r="I16" s="27">
        <v>1495187</v>
      </c>
      <c r="J16" s="27">
        <v>794396</v>
      </c>
      <c r="K16" s="27">
        <v>909388</v>
      </c>
      <c r="L16" s="27">
        <v>1116525</v>
      </c>
      <c r="M16" s="27">
        <v>1031782</v>
      </c>
      <c r="N16" s="27">
        <v>1144495</v>
      </c>
      <c r="O16" s="27">
        <v>1027991</v>
      </c>
      <c r="P16" s="27">
        <v>1009886</v>
      </c>
      <c r="Q16" s="27">
        <v>611386</v>
      </c>
      <c r="R16" s="27">
        <v>315195</v>
      </c>
      <c r="S16" s="27"/>
      <c r="T16" s="27"/>
      <c r="U16" s="27"/>
      <c r="V16" s="27"/>
      <c r="W16" s="27"/>
      <c r="X16" s="27">
        <f t="shared" si="1"/>
        <v>26796947</v>
      </c>
    </row>
    <row r="17" spans="1:24" ht="15" customHeight="1" x14ac:dyDescent="0.25">
      <c r="A17" s="26" t="s">
        <v>5</v>
      </c>
      <c r="B17" s="23" t="s">
        <v>3</v>
      </c>
      <c r="C17" s="27">
        <f>C16/2000</f>
        <v>1462.3195000000001</v>
      </c>
      <c r="D17" s="27">
        <f>D16/2000</f>
        <v>1683.5160000000001</v>
      </c>
      <c r="E17" s="29">
        <v>1954</v>
      </c>
      <c r="F17" s="27">
        <v>1262</v>
      </c>
      <c r="G17" s="27">
        <v>1421</v>
      </c>
      <c r="H17" s="27">
        <v>833</v>
      </c>
      <c r="I17" s="27">
        <f>I16/2000</f>
        <v>747.59349999999995</v>
      </c>
      <c r="J17" s="27">
        <v>438</v>
      </c>
      <c r="K17" s="27">
        <f>K16/2000</f>
        <v>454.69400000000002</v>
      </c>
      <c r="L17" s="27">
        <f t="shared" ref="L17:Q17" si="4">L16/2000</f>
        <v>558.26250000000005</v>
      </c>
      <c r="M17" s="27">
        <f t="shared" si="4"/>
        <v>515.89099999999996</v>
      </c>
      <c r="N17" s="27">
        <f t="shared" si="4"/>
        <v>572.24749999999995</v>
      </c>
      <c r="O17" s="27">
        <f t="shared" si="4"/>
        <v>513.99549999999999</v>
      </c>
      <c r="P17" s="27">
        <f t="shared" si="4"/>
        <v>504.94299999999998</v>
      </c>
      <c r="Q17" s="27">
        <f t="shared" si="4"/>
        <v>305.69299999999998</v>
      </c>
      <c r="R17" s="27">
        <f>R16/2000</f>
        <v>157.5975</v>
      </c>
      <c r="S17" s="27"/>
      <c r="T17" s="23"/>
      <c r="U17" s="27"/>
      <c r="V17" s="27"/>
      <c r="W17" s="27"/>
      <c r="X17" s="27">
        <f t="shared" si="1"/>
        <v>13384.752999999997</v>
      </c>
    </row>
    <row r="18" spans="1:24" ht="15" customHeight="1" x14ac:dyDescent="0.25">
      <c r="A18" s="26" t="s">
        <v>9</v>
      </c>
      <c r="B18" s="23" t="s">
        <v>1</v>
      </c>
      <c r="C18" s="27"/>
      <c r="D18" s="27"/>
      <c r="E18" s="30"/>
      <c r="F18" s="27"/>
      <c r="G18" s="27">
        <v>354</v>
      </c>
      <c r="H18" s="27">
        <v>282</v>
      </c>
      <c r="I18" s="27">
        <v>180</v>
      </c>
      <c r="J18" s="27"/>
      <c r="K18" s="27"/>
      <c r="L18" s="27"/>
      <c r="M18" s="23"/>
      <c r="N18" s="23"/>
      <c r="O18" s="27"/>
      <c r="P18" s="27"/>
      <c r="Q18" s="27"/>
      <c r="R18" s="27"/>
      <c r="S18" s="27"/>
      <c r="T18" s="27"/>
      <c r="U18" s="27"/>
      <c r="V18" s="27"/>
      <c r="W18" s="27"/>
      <c r="X18" s="27">
        <f t="shared" si="1"/>
        <v>816</v>
      </c>
    </row>
    <row r="19" spans="1:24" ht="15" customHeight="1" thickBot="1" x14ac:dyDescent="0.3">
      <c r="A19" s="8" t="s">
        <v>6</v>
      </c>
      <c r="B19" s="4" t="s">
        <v>3</v>
      </c>
      <c r="C19" s="5">
        <v>198955</v>
      </c>
      <c r="D19" s="5">
        <v>198294</v>
      </c>
      <c r="E19" s="5">
        <v>238780</v>
      </c>
      <c r="F19" s="5">
        <v>164732</v>
      </c>
      <c r="G19" s="5">
        <v>169413</v>
      </c>
      <c r="H19" s="5">
        <v>128502</v>
      </c>
      <c r="I19" s="13">
        <v>87696</v>
      </c>
      <c r="J19" s="5">
        <v>85051</v>
      </c>
      <c r="K19" s="5">
        <v>193561</v>
      </c>
      <c r="L19" s="5">
        <v>218307</v>
      </c>
      <c r="M19" s="5">
        <v>219082</v>
      </c>
      <c r="N19" s="5">
        <v>236903</v>
      </c>
      <c r="O19" s="5">
        <v>231496</v>
      </c>
      <c r="P19" s="5">
        <v>190148</v>
      </c>
      <c r="Q19" s="5">
        <v>159584</v>
      </c>
      <c r="R19" s="5">
        <v>166966</v>
      </c>
      <c r="S19" s="5">
        <v>188613</v>
      </c>
      <c r="T19" s="5">
        <v>180527</v>
      </c>
      <c r="U19" s="5">
        <v>155073</v>
      </c>
      <c r="V19" s="5">
        <v>122787</v>
      </c>
      <c r="W19" s="5">
        <v>141837</v>
      </c>
      <c r="X19" s="5">
        <f t="shared" si="1"/>
        <v>3676307</v>
      </c>
    </row>
    <row r="20" spans="1:24" ht="15" customHeight="1" x14ac:dyDescent="0.25">
      <c r="A20" s="31" t="s">
        <v>23</v>
      </c>
      <c r="B20" s="23"/>
      <c r="C20" s="32"/>
      <c r="D20" s="32"/>
      <c r="E20" s="32"/>
      <c r="F20" s="32"/>
      <c r="G20" s="32"/>
      <c r="H20" s="32"/>
      <c r="I20" s="32"/>
      <c r="J20" s="32"/>
      <c r="K20" s="32"/>
      <c r="L20" s="32"/>
      <c r="M20" s="32"/>
      <c r="N20" s="32"/>
      <c r="O20" s="32"/>
      <c r="P20" s="32"/>
      <c r="Q20" s="32"/>
      <c r="R20" s="32"/>
      <c r="S20" s="32"/>
      <c r="T20" s="32"/>
      <c r="U20" s="32"/>
      <c r="V20" s="32"/>
      <c r="W20" s="32"/>
      <c r="X20" s="48" t="s">
        <v>46</v>
      </c>
    </row>
    <row r="21" spans="1:24" ht="15" customHeight="1" x14ac:dyDescent="0.25">
      <c r="A21" s="26" t="s">
        <v>0</v>
      </c>
      <c r="B21" s="23" t="s">
        <v>1</v>
      </c>
      <c r="C21" s="23"/>
      <c r="D21" s="23"/>
      <c r="E21" s="23"/>
      <c r="F21" s="23"/>
      <c r="G21" s="23"/>
      <c r="H21" s="23"/>
      <c r="I21" s="23"/>
      <c r="J21" s="23"/>
      <c r="K21" s="23"/>
      <c r="L21" s="23"/>
      <c r="M21" s="23"/>
      <c r="N21" s="23"/>
      <c r="O21" s="29">
        <v>10268</v>
      </c>
      <c r="P21" s="23"/>
      <c r="Q21" s="23"/>
      <c r="R21" s="23"/>
      <c r="S21" s="23"/>
      <c r="T21" s="23"/>
      <c r="U21" s="23"/>
      <c r="V21" s="23"/>
      <c r="W21" s="23"/>
      <c r="X21" s="27">
        <f t="shared" ref="X21:X27" si="5">SUM(C21:W21)</f>
        <v>10268</v>
      </c>
    </row>
    <row r="22" spans="1:24" ht="15" customHeight="1" x14ac:dyDescent="0.25">
      <c r="A22" s="26" t="s">
        <v>2</v>
      </c>
      <c r="B22" s="23" t="s">
        <v>8</v>
      </c>
      <c r="C22" s="23"/>
      <c r="D22" s="23"/>
      <c r="E22" s="23"/>
      <c r="F22" s="23"/>
      <c r="G22" s="23"/>
      <c r="H22" s="23"/>
      <c r="I22" s="23"/>
      <c r="J22" s="23"/>
      <c r="K22" s="23"/>
      <c r="L22" s="23"/>
      <c r="M22" s="23"/>
      <c r="N22" s="23"/>
      <c r="O22" s="30"/>
      <c r="P22" s="23"/>
      <c r="Q22" s="23"/>
      <c r="R22" s="23"/>
      <c r="S22" s="23"/>
      <c r="T22" s="23"/>
      <c r="U22" s="23"/>
      <c r="V22" s="23"/>
      <c r="W22" s="23"/>
      <c r="X22" s="27">
        <f t="shared" si="5"/>
        <v>0</v>
      </c>
    </row>
    <row r="23" spans="1:24" ht="15" customHeight="1" x14ac:dyDescent="0.25">
      <c r="A23" s="26" t="s">
        <v>2</v>
      </c>
      <c r="B23" s="23" t="s">
        <v>3</v>
      </c>
      <c r="C23" s="23"/>
      <c r="D23" s="23"/>
      <c r="E23" s="23"/>
      <c r="F23" s="23"/>
      <c r="G23" s="23"/>
      <c r="H23" s="23"/>
      <c r="I23" s="23"/>
      <c r="J23" s="23"/>
      <c r="K23" s="23"/>
      <c r="L23" s="23"/>
      <c r="M23" s="23"/>
      <c r="N23" s="23"/>
      <c r="O23" s="30"/>
      <c r="P23" s="23"/>
      <c r="Q23" s="23"/>
      <c r="R23" s="23"/>
      <c r="S23" s="23"/>
      <c r="T23" s="23"/>
      <c r="U23" s="23"/>
      <c r="V23" s="23"/>
      <c r="W23" s="23"/>
      <c r="X23" s="27">
        <f t="shared" si="5"/>
        <v>0</v>
      </c>
    </row>
    <row r="24" spans="1:24" ht="15" customHeight="1" x14ac:dyDescent="0.25">
      <c r="A24" s="26" t="s">
        <v>4</v>
      </c>
      <c r="B24" s="23" t="s">
        <v>3</v>
      </c>
      <c r="C24" s="23"/>
      <c r="D24" s="23"/>
      <c r="E24" s="23"/>
      <c r="F24" s="23"/>
      <c r="G24" s="23"/>
      <c r="H24" s="23"/>
      <c r="I24" s="23"/>
      <c r="J24" s="23"/>
      <c r="K24" s="23"/>
      <c r="L24" s="23"/>
      <c r="M24" s="23"/>
      <c r="N24" s="23"/>
      <c r="O24" s="30"/>
      <c r="P24" s="23"/>
      <c r="Q24" s="23"/>
      <c r="R24" s="23"/>
      <c r="S24" s="23"/>
      <c r="T24" s="23"/>
      <c r="U24" s="23"/>
      <c r="V24" s="23"/>
      <c r="W24" s="23"/>
      <c r="X24" s="27">
        <f t="shared" si="5"/>
        <v>0</v>
      </c>
    </row>
    <row r="25" spans="1:24" ht="15" customHeight="1" x14ac:dyDescent="0.25">
      <c r="A25" s="26" t="s">
        <v>5</v>
      </c>
      <c r="B25" s="23" t="s">
        <v>8</v>
      </c>
      <c r="C25" s="23"/>
      <c r="D25" s="23"/>
      <c r="E25" s="23"/>
      <c r="F25" s="23"/>
      <c r="G25" s="23"/>
      <c r="H25" s="23"/>
      <c r="I25" s="23"/>
      <c r="J25" s="23"/>
      <c r="K25" s="23"/>
      <c r="L25" s="23"/>
      <c r="M25" s="23"/>
      <c r="N25" s="23"/>
      <c r="O25" s="29">
        <v>223</v>
      </c>
      <c r="P25" s="23"/>
      <c r="Q25" s="23"/>
      <c r="R25" s="23"/>
      <c r="S25" s="23"/>
      <c r="T25" s="23"/>
      <c r="U25" s="23"/>
      <c r="V25" s="23"/>
      <c r="W25" s="23"/>
      <c r="X25" s="27">
        <f t="shared" si="5"/>
        <v>223</v>
      </c>
    </row>
    <row r="26" spans="1:24" ht="15" customHeight="1" x14ac:dyDescent="0.25">
      <c r="A26" s="26" t="s">
        <v>5</v>
      </c>
      <c r="B26" s="23" t="s">
        <v>3</v>
      </c>
      <c r="C26" s="23"/>
      <c r="D26" s="23"/>
      <c r="E26" s="23"/>
      <c r="F26" s="23"/>
      <c r="G26" s="23"/>
      <c r="H26" s="23"/>
      <c r="I26" s="23"/>
      <c r="J26" s="23"/>
      <c r="K26" s="23"/>
      <c r="L26" s="23"/>
      <c r="M26" s="23"/>
      <c r="N26" s="23"/>
      <c r="O26" s="30"/>
      <c r="P26" s="23"/>
      <c r="Q26" s="23"/>
      <c r="R26" s="23"/>
      <c r="S26" s="23"/>
      <c r="T26" s="23"/>
      <c r="U26" s="23"/>
      <c r="V26" s="23"/>
      <c r="W26" s="23"/>
      <c r="X26" s="27">
        <f t="shared" si="5"/>
        <v>0</v>
      </c>
    </row>
    <row r="27" spans="1:24" ht="15" customHeight="1" thickBot="1" x14ac:dyDescent="0.3">
      <c r="A27" s="8" t="s">
        <v>6</v>
      </c>
      <c r="B27" s="4" t="s">
        <v>3</v>
      </c>
      <c r="C27" s="3"/>
      <c r="D27" s="3"/>
      <c r="E27" s="3"/>
      <c r="F27" s="3"/>
      <c r="G27" s="3"/>
      <c r="H27" s="3"/>
      <c r="I27" s="3"/>
      <c r="J27" s="3"/>
      <c r="K27" s="3"/>
      <c r="L27" s="3"/>
      <c r="M27" s="3"/>
      <c r="N27" s="3"/>
      <c r="O27" s="13">
        <v>2681</v>
      </c>
      <c r="P27" s="3"/>
      <c r="Q27" s="3"/>
      <c r="R27" s="3"/>
      <c r="S27" s="3"/>
      <c r="T27" s="3"/>
      <c r="U27" s="3"/>
      <c r="V27" s="3"/>
      <c r="W27" s="3"/>
      <c r="X27" s="5">
        <f t="shared" si="5"/>
        <v>2681</v>
      </c>
    </row>
    <row r="28" spans="1:24" ht="15" customHeight="1" x14ac:dyDescent="0.25">
      <c r="A28" s="25" t="s">
        <v>13</v>
      </c>
      <c r="B28" s="23"/>
      <c r="C28" s="32"/>
      <c r="D28" s="23"/>
      <c r="E28" s="23"/>
      <c r="F28" s="23"/>
      <c r="G28" s="23"/>
      <c r="H28" s="23"/>
      <c r="I28" s="23"/>
      <c r="J28" s="23"/>
      <c r="K28" s="23"/>
      <c r="L28" s="23"/>
      <c r="M28" s="23"/>
      <c r="N28" s="23"/>
      <c r="O28" s="23"/>
      <c r="P28" s="23"/>
      <c r="Q28" s="23"/>
      <c r="R28" s="23"/>
      <c r="S28" s="23"/>
      <c r="T28" s="23"/>
      <c r="U28" s="23"/>
      <c r="V28" s="23"/>
      <c r="W28" s="23"/>
      <c r="X28" s="47" t="s">
        <v>13</v>
      </c>
    </row>
    <row r="29" spans="1:24" ht="15" customHeight="1" x14ac:dyDescent="0.25">
      <c r="A29" s="26" t="s">
        <v>0</v>
      </c>
      <c r="B29" s="23" t="s">
        <v>1</v>
      </c>
      <c r="C29" s="27">
        <v>3879100</v>
      </c>
      <c r="D29" s="29">
        <v>542356</v>
      </c>
      <c r="E29" s="23"/>
      <c r="F29" s="23"/>
      <c r="G29" s="23"/>
      <c r="H29" s="23"/>
      <c r="I29" s="23"/>
      <c r="J29" s="23"/>
      <c r="K29" s="27">
        <v>179240</v>
      </c>
      <c r="L29" s="23"/>
      <c r="M29" s="23"/>
      <c r="N29" s="23"/>
      <c r="O29" s="23"/>
      <c r="P29" s="23"/>
      <c r="Q29" s="23"/>
      <c r="R29" s="23"/>
      <c r="S29" s="23"/>
      <c r="T29" s="23"/>
      <c r="U29" s="23"/>
      <c r="V29" s="23"/>
      <c r="W29" s="23"/>
      <c r="X29" s="27">
        <f>SUM(C29:W29)</f>
        <v>4600696</v>
      </c>
    </row>
    <row r="30" spans="1:24" ht="15" customHeight="1" x14ac:dyDescent="0.25">
      <c r="A30" s="26" t="s">
        <v>2</v>
      </c>
      <c r="B30" s="23" t="s">
        <v>3</v>
      </c>
      <c r="C30" s="27">
        <v>2420</v>
      </c>
      <c r="D30" s="27"/>
      <c r="E30" s="23"/>
      <c r="F30" s="23"/>
      <c r="G30" s="23"/>
      <c r="H30" s="23"/>
      <c r="I30" s="23"/>
      <c r="J30" s="23"/>
      <c r="K30" s="23"/>
      <c r="L30" s="23"/>
      <c r="M30" s="23"/>
      <c r="N30" s="23"/>
      <c r="O30" s="23"/>
      <c r="P30" s="23"/>
      <c r="Q30" s="23"/>
      <c r="R30" s="23"/>
      <c r="S30" s="23"/>
      <c r="T30" s="23"/>
      <c r="U30" s="23"/>
      <c r="V30" s="23"/>
      <c r="W30" s="23"/>
      <c r="X30" s="27">
        <f>SUM(C30:W30)</f>
        <v>2420</v>
      </c>
    </row>
    <row r="31" spans="1:24" ht="15" customHeight="1" x14ac:dyDescent="0.25">
      <c r="A31" s="26" t="s">
        <v>4</v>
      </c>
      <c r="B31" s="23" t="s">
        <v>3</v>
      </c>
      <c r="C31" s="27"/>
      <c r="D31" s="27"/>
      <c r="E31" s="23"/>
      <c r="F31" s="23"/>
      <c r="G31" s="23"/>
      <c r="H31" s="23"/>
      <c r="I31" s="23"/>
      <c r="J31" s="23"/>
      <c r="K31" s="23"/>
      <c r="L31" s="23"/>
      <c r="M31" s="23"/>
      <c r="N31" s="23"/>
      <c r="O31" s="23"/>
      <c r="P31" s="23"/>
      <c r="Q31" s="23"/>
      <c r="R31" s="23"/>
      <c r="S31" s="23"/>
      <c r="T31" s="23"/>
      <c r="U31" s="23"/>
      <c r="V31" s="23"/>
      <c r="W31" s="23"/>
      <c r="X31" s="27">
        <f>SUM(C31:W31)</f>
        <v>0</v>
      </c>
    </row>
    <row r="32" spans="1:24" ht="15" customHeight="1" x14ac:dyDescent="0.25">
      <c r="A32" s="26" t="s">
        <v>5</v>
      </c>
      <c r="B32" s="23" t="s">
        <v>3</v>
      </c>
      <c r="C32" s="27">
        <v>510</v>
      </c>
      <c r="D32" s="27"/>
      <c r="E32" s="23"/>
      <c r="F32" s="23"/>
      <c r="G32" s="23"/>
      <c r="H32" s="23"/>
      <c r="I32" s="23"/>
      <c r="J32" s="23"/>
      <c r="K32" s="23"/>
      <c r="L32" s="23"/>
      <c r="M32" s="23"/>
      <c r="N32" s="23"/>
      <c r="O32" s="23"/>
      <c r="P32" s="23"/>
      <c r="Q32" s="23"/>
      <c r="R32" s="23"/>
      <c r="S32" s="23"/>
      <c r="T32" s="23"/>
      <c r="U32" s="23"/>
      <c r="V32" s="23"/>
      <c r="W32" s="23"/>
      <c r="X32" s="27">
        <f>SUM(C32:W32)</f>
        <v>510</v>
      </c>
    </row>
    <row r="33" spans="1:24" ht="15" customHeight="1" thickBot="1" x14ac:dyDescent="0.3">
      <c r="A33" s="8" t="s">
        <v>6</v>
      </c>
      <c r="B33" s="4" t="s">
        <v>3</v>
      </c>
      <c r="C33" s="5">
        <v>169036</v>
      </c>
      <c r="D33" s="5"/>
      <c r="E33" s="3"/>
      <c r="F33" s="3"/>
      <c r="G33" s="3"/>
      <c r="H33" s="3"/>
      <c r="I33" s="3"/>
      <c r="J33" s="3"/>
      <c r="K33" s="3"/>
      <c r="L33" s="3"/>
      <c r="M33" s="3"/>
      <c r="N33" s="3"/>
      <c r="O33" s="3"/>
      <c r="P33" s="3"/>
      <c r="Q33" s="3"/>
      <c r="R33" s="3"/>
      <c r="S33" s="3"/>
      <c r="T33" s="3"/>
      <c r="U33" s="3"/>
      <c r="V33" s="3"/>
      <c r="W33" s="3"/>
      <c r="X33" s="5">
        <f>SUM(C33:W33)</f>
        <v>169036</v>
      </c>
    </row>
    <row r="34" spans="1:24" ht="15" customHeight="1" x14ac:dyDescent="0.25">
      <c r="A34" s="25" t="s">
        <v>24</v>
      </c>
      <c r="B34" s="23"/>
      <c r="C34" s="33" t="s">
        <v>47</v>
      </c>
      <c r="D34" s="33"/>
      <c r="E34" s="33"/>
      <c r="F34" s="23"/>
      <c r="G34" s="23"/>
      <c r="H34" s="23"/>
      <c r="I34" s="23"/>
      <c r="J34" s="23"/>
      <c r="K34" s="23"/>
      <c r="L34" s="23"/>
      <c r="M34" s="23"/>
      <c r="N34" s="23"/>
      <c r="O34" s="23"/>
      <c r="P34" s="23"/>
      <c r="Q34" s="23"/>
      <c r="R34" s="23"/>
      <c r="S34" s="23"/>
      <c r="T34" s="23"/>
      <c r="U34" s="23"/>
      <c r="V34" s="23"/>
      <c r="W34" s="23"/>
      <c r="X34" s="47" t="s">
        <v>49</v>
      </c>
    </row>
    <row r="35" spans="1:24" ht="15" customHeight="1" x14ac:dyDescent="0.25">
      <c r="A35" s="26" t="s">
        <v>0</v>
      </c>
      <c r="B35" s="23" t="s">
        <v>1</v>
      </c>
      <c r="C35" s="23"/>
      <c r="D35" s="23"/>
      <c r="E35" s="23"/>
      <c r="F35" s="23"/>
      <c r="G35" s="23"/>
      <c r="H35" s="23"/>
      <c r="I35" s="23"/>
      <c r="J35" s="23"/>
      <c r="K35" s="23"/>
      <c r="L35" s="23"/>
      <c r="M35" s="23"/>
      <c r="N35" s="23"/>
      <c r="O35" s="23"/>
      <c r="P35" s="23"/>
      <c r="Q35" s="23"/>
      <c r="R35" s="23"/>
      <c r="S35" s="23"/>
      <c r="T35" s="23"/>
      <c r="U35" s="23"/>
      <c r="V35" s="23"/>
      <c r="W35" s="23"/>
      <c r="X35" s="27">
        <f>SUM(C35:W35)</f>
        <v>0</v>
      </c>
    </row>
    <row r="36" spans="1:24" ht="15" customHeight="1" x14ac:dyDescent="0.25">
      <c r="A36" s="26" t="s">
        <v>2</v>
      </c>
      <c r="B36" s="23" t="s">
        <v>3</v>
      </c>
      <c r="C36" s="23"/>
      <c r="D36" s="23"/>
      <c r="E36" s="23"/>
      <c r="F36" s="23"/>
      <c r="G36" s="23"/>
      <c r="H36" s="23"/>
      <c r="I36" s="23"/>
      <c r="J36" s="23"/>
      <c r="K36" s="23"/>
      <c r="L36" s="23"/>
      <c r="M36" s="23"/>
      <c r="N36" s="23"/>
      <c r="O36" s="23"/>
      <c r="P36" s="23"/>
      <c r="Q36" s="23"/>
      <c r="R36" s="23"/>
      <c r="S36" s="23"/>
      <c r="T36" s="23"/>
      <c r="U36" s="23"/>
      <c r="V36" s="23"/>
      <c r="W36" s="23"/>
      <c r="X36" s="27">
        <f>SUM(C36:W36)</f>
        <v>0</v>
      </c>
    </row>
    <row r="37" spans="1:24" ht="15" customHeight="1" x14ac:dyDescent="0.25">
      <c r="A37" s="26" t="s">
        <v>4</v>
      </c>
      <c r="B37" s="23" t="s">
        <v>3</v>
      </c>
      <c r="C37" s="23"/>
      <c r="D37" s="23"/>
      <c r="E37" s="23"/>
      <c r="F37" s="23"/>
      <c r="G37" s="23"/>
      <c r="H37" s="23"/>
      <c r="I37" s="23"/>
      <c r="J37" s="23"/>
      <c r="K37" s="23"/>
      <c r="L37" s="23"/>
      <c r="M37" s="23"/>
      <c r="N37" s="23"/>
      <c r="O37" s="23"/>
      <c r="P37" s="23"/>
      <c r="Q37" s="23"/>
      <c r="R37" s="23"/>
      <c r="S37" s="23"/>
      <c r="T37" s="23"/>
      <c r="U37" s="23"/>
      <c r="V37" s="23"/>
      <c r="W37" s="23"/>
      <c r="X37" s="27">
        <f>SUM(C37:W37)</f>
        <v>0</v>
      </c>
    </row>
    <row r="38" spans="1:24" ht="15" customHeight="1" x14ac:dyDescent="0.25">
      <c r="A38" s="26" t="s">
        <v>5</v>
      </c>
      <c r="B38" s="23"/>
      <c r="C38" s="23"/>
      <c r="D38" s="23"/>
      <c r="E38" s="23"/>
      <c r="F38" s="23"/>
      <c r="G38" s="23"/>
      <c r="H38" s="23"/>
      <c r="I38" s="23"/>
      <c r="J38" s="23"/>
      <c r="K38" s="23"/>
      <c r="L38" s="23"/>
      <c r="M38" s="23"/>
      <c r="N38" s="23"/>
      <c r="O38" s="23"/>
      <c r="P38" s="23"/>
      <c r="Q38" s="23"/>
      <c r="R38" s="23"/>
      <c r="S38" s="23"/>
      <c r="T38" s="23"/>
      <c r="U38" s="23"/>
      <c r="V38" s="23"/>
      <c r="W38" s="23"/>
      <c r="X38" s="27">
        <f>SUM(C38:W38)</f>
        <v>0</v>
      </c>
    </row>
    <row r="39" spans="1:24" ht="15" customHeight="1" thickBot="1" x14ac:dyDescent="0.3">
      <c r="A39" s="8" t="s">
        <v>6</v>
      </c>
      <c r="B39" s="4" t="s">
        <v>3</v>
      </c>
      <c r="C39" s="4"/>
      <c r="D39" s="4"/>
      <c r="E39" s="4"/>
      <c r="F39" s="4"/>
      <c r="G39" s="4"/>
      <c r="H39" s="4"/>
      <c r="I39" s="4"/>
      <c r="J39" s="4"/>
      <c r="K39" s="4"/>
      <c r="L39" s="4"/>
      <c r="M39" s="4"/>
      <c r="N39" s="4"/>
      <c r="O39" s="5"/>
      <c r="P39" s="4"/>
      <c r="Q39" s="4"/>
      <c r="R39" s="4"/>
      <c r="S39" s="4"/>
      <c r="T39" s="4"/>
      <c r="U39" s="4"/>
      <c r="V39" s="4"/>
      <c r="W39" s="4"/>
      <c r="X39" s="6">
        <f>SUM(C39:W39)</f>
        <v>0</v>
      </c>
    </row>
    <row r="40" spans="1:24" ht="15" customHeight="1" x14ac:dyDescent="0.25">
      <c r="A40" s="25" t="s">
        <v>35</v>
      </c>
      <c r="B40" s="23"/>
      <c r="C40" s="32"/>
      <c r="D40" s="32"/>
      <c r="E40" s="32"/>
      <c r="F40" s="32"/>
      <c r="G40" s="32"/>
      <c r="H40" s="32"/>
      <c r="I40" s="32"/>
      <c r="J40" s="32"/>
      <c r="K40" s="32"/>
      <c r="L40" s="32"/>
      <c r="M40" s="32"/>
      <c r="N40" s="32"/>
      <c r="O40" s="32"/>
      <c r="P40" s="32"/>
      <c r="Q40" s="32"/>
      <c r="R40" s="32"/>
      <c r="S40" s="32"/>
      <c r="T40" s="32"/>
      <c r="U40" s="32"/>
      <c r="V40" s="32"/>
      <c r="W40" s="32"/>
      <c r="X40" s="32"/>
    </row>
    <row r="41" spans="1:24" ht="15" customHeight="1" x14ac:dyDescent="0.25">
      <c r="A41" s="26" t="s">
        <v>0</v>
      </c>
      <c r="B41" s="23" t="s">
        <v>1</v>
      </c>
      <c r="C41" s="27">
        <f t="shared" ref="C41:W41" si="6">C5+C12+C29+C21+C35</f>
        <v>13018923</v>
      </c>
      <c r="D41" s="27">
        <f t="shared" si="6"/>
        <v>8458365</v>
      </c>
      <c r="E41" s="27">
        <f t="shared" si="6"/>
        <v>7565602</v>
      </c>
      <c r="F41" s="27">
        <f t="shared" si="6"/>
        <v>6140809</v>
      </c>
      <c r="G41" s="27">
        <f t="shared" si="6"/>
        <v>5662664</v>
      </c>
      <c r="H41" s="27">
        <f t="shared" si="6"/>
        <v>4546675</v>
      </c>
      <c r="I41" s="27">
        <f t="shared" si="6"/>
        <v>5074751</v>
      </c>
      <c r="J41" s="27">
        <f t="shared" si="6"/>
        <v>4281648</v>
      </c>
      <c r="K41" s="27">
        <f t="shared" si="6"/>
        <v>4862749</v>
      </c>
      <c r="L41" s="27">
        <f t="shared" si="6"/>
        <v>6050992</v>
      </c>
      <c r="M41" s="27">
        <f t="shared" si="6"/>
        <v>5702616</v>
      </c>
      <c r="N41" s="27">
        <f t="shared" si="6"/>
        <v>5390550</v>
      </c>
      <c r="O41" s="27">
        <f t="shared" si="6"/>
        <v>2259103</v>
      </c>
      <c r="P41" s="27">
        <f t="shared" si="6"/>
        <v>3606795</v>
      </c>
      <c r="Q41" s="27">
        <f t="shared" si="6"/>
        <v>4937992</v>
      </c>
      <c r="R41" s="27">
        <f t="shared" si="6"/>
        <v>4603883</v>
      </c>
      <c r="S41" s="27">
        <f t="shared" si="6"/>
        <v>4980429.42</v>
      </c>
      <c r="T41" s="27">
        <f t="shared" si="6"/>
        <v>2028330.93</v>
      </c>
      <c r="U41" s="27">
        <f t="shared" si="6"/>
        <v>1138247.25</v>
      </c>
      <c r="V41" s="27">
        <f t="shared" si="6"/>
        <v>1413869.32</v>
      </c>
      <c r="W41" s="27">
        <f t="shared" si="6"/>
        <v>2999202.34</v>
      </c>
      <c r="X41" s="34"/>
    </row>
    <row r="42" spans="1:24" ht="15" customHeight="1" x14ac:dyDescent="0.25">
      <c r="A42" s="26" t="s">
        <v>2</v>
      </c>
      <c r="B42" s="23" t="s">
        <v>3</v>
      </c>
      <c r="C42" s="27">
        <f t="shared" ref="C42:W42" si="7">C6+C14+C30+C23+C36</f>
        <v>34366</v>
      </c>
      <c r="D42" s="27">
        <f t="shared" si="7"/>
        <v>20984</v>
      </c>
      <c r="E42" s="27">
        <f t="shared" si="7"/>
        <v>10091</v>
      </c>
      <c r="F42" s="27">
        <f t="shared" si="7"/>
        <v>12935</v>
      </c>
      <c r="G42" s="27">
        <f t="shared" si="7"/>
        <v>12174</v>
      </c>
      <c r="H42" s="27">
        <f t="shared" si="7"/>
        <v>14560</v>
      </c>
      <c r="I42" s="27">
        <f t="shared" si="7"/>
        <v>16657</v>
      </c>
      <c r="J42" s="27">
        <f t="shared" si="7"/>
        <v>18556.7755</v>
      </c>
      <c r="K42" s="27">
        <f t="shared" si="7"/>
        <v>20682.006000000001</v>
      </c>
      <c r="L42" s="27">
        <f t="shared" si="7"/>
        <v>25533.254499999999</v>
      </c>
      <c r="M42" s="27">
        <f t="shared" si="7"/>
        <v>24690.323</v>
      </c>
      <c r="N42" s="27">
        <f t="shared" si="7"/>
        <v>21497.570500000002</v>
      </c>
      <c r="O42" s="27">
        <f t="shared" si="7"/>
        <v>2632.0115000000001</v>
      </c>
      <c r="P42" s="27">
        <f t="shared" si="7"/>
        <v>13754.596</v>
      </c>
      <c r="Q42" s="27">
        <f t="shared" si="7"/>
        <v>25091.527999999998</v>
      </c>
      <c r="R42" s="27">
        <f t="shared" si="7"/>
        <v>28762.652999999998</v>
      </c>
      <c r="S42" s="27">
        <f t="shared" si="7"/>
        <v>34324.457999999999</v>
      </c>
      <c r="T42" s="27">
        <f t="shared" si="7"/>
        <v>15604.725399999999</v>
      </c>
      <c r="U42" s="27">
        <f t="shared" si="7"/>
        <v>9939.1463999999978</v>
      </c>
      <c r="V42" s="27">
        <f t="shared" si="7"/>
        <v>10796.030850000001</v>
      </c>
      <c r="W42" s="27">
        <f t="shared" si="7"/>
        <v>23115.141880000003</v>
      </c>
      <c r="X42" s="34"/>
    </row>
    <row r="43" spans="1:24" ht="15" customHeight="1" x14ac:dyDescent="0.25">
      <c r="A43" s="26" t="s">
        <v>4</v>
      </c>
      <c r="B43" s="23" t="s">
        <v>3</v>
      </c>
      <c r="C43" s="27">
        <f t="shared" ref="C43:W43" si="8">C7+C15+C24+C31+C37</f>
        <v>3107</v>
      </c>
      <c r="D43" s="27">
        <f t="shared" si="8"/>
        <v>2692</v>
      </c>
      <c r="E43" s="27">
        <f t="shared" si="8"/>
        <v>2259</v>
      </c>
      <c r="F43" s="27">
        <f t="shared" si="8"/>
        <v>2532</v>
      </c>
      <c r="G43" s="27">
        <f t="shared" si="8"/>
        <v>2995</v>
      </c>
      <c r="H43" s="27">
        <f t="shared" si="8"/>
        <v>4080</v>
      </c>
      <c r="I43" s="27">
        <f t="shared" si="8"/>
        <v>6537</v>
      </c>
      <c r="J43" s="27">
        <f t="shared" si="8"/>
        <v>8009</v>
      </c>
      <c r="K43" s="27">
        <f t="shared" si="8"/>
        <v>9386</v>
      </c>
      <c r="L43" s="27">
        <f t="shared" si="8"/>
        <v>10616</v>
      </c>
      <c r="M43" s="27">
        <f t="shared" si="8"/>
        <v>9286</v>
      </c>
      <c r="N43" s="27">
        <f t="shared" si="8"/>
        <v>7305</v>
      </c>
      <c r="O43" s="27">
        <f t="shared" si="8"/>
        <v>0</v>
      </c>
      <c r="P43" s="27">
        <f t="shared" si="8"/>
        <v>3793</v>
      </c>
      <c r="Q43" s="27">
        <f t="shared" si="8"/>
        <v>8159</v>
      </c>
      <c r="R43" s="27">
        <f t="shared" si="8"/>
        <v>8139</v>
      </c>
      <c r="S43" s="27">
        <f t="shared" si="8"/>
        <v>10787</v>
      </c>
      <c r="T43" s="27">
        <f t="shared" si="8"/>
        <v>2560</v>
      </c>
      <c r="U43" s="27">
        <f t="shared" si="8"/>
        <v>673</v>
      </c>
      <c r="V43" s="27">
        <f t="shared" si="8"/>
        <v>2052</v>
      </c>
      <c r="W43" s="27">
        <f t="shared" si="8"/>
        <v>6298</v>
      </c>
      <c r="X43" s="34"/>
    </row>
    <row r="44" spans="1:24" ht="15" customHeight="1" x14ac:dyDescent="0.25">
      <c r="A44" s="26" t="s">
        <v>5</v>
      </c>
      <c r="B44" s="23" t="s">
        <v>3</v>
      </c>
      <c r="C44" s="27">
        <f t="shared" ref="C44:W44" si="9">C8+C17+C32+C26+C38</f>
        <v>1972.3195000000001</v>
      </c>
      <c r="D44" s="27">
        <f t="shared" si="9"/>
        <v>1683.5160000000001</v>
      </c>
      <c r="E44" s="27">
        <f t="shared" si="9"/>
        <v>1954</v>
      </c>
      <c r="F44" s="27">
        <f t="shared" si="9"/>
        <v>1262</v>
      </c>
      <c r="G44" s="27">
        <f t="shared" si="9"/>
        <v>1421</v>
      </c>
      <c r="H44" s="27">
        <f t="shared" si="9"/>
        <v>833</v>
      </c>
      <c r="I44" s="27">
        <f t="shared" si="9"/>
        <v>747.59349999999995</v>
      </c>
      <c r="J44" s="27">
        <f t="shared" si="9"/>
        <v>438</v>
      </c>
      <c r="K44" s="27">
        <f t="shared" si="9"/>
        <v>454.69400000000002</v>
      </c>
      <c r="L44" s="27">
        <f t="shared" si="9"/>
        <v>558.26250000000005</v>
      </c>
      <c r="M44" s="27">
        <f t="shared" si="9"/>
        <v>515.89099999999996</v>
      </c>
      <c r="N44" s="27">
        <f t="shared" si="9"/>
        <v>572.24749999999995</v>
      </c>
      <c r="O44" s="27">
        <f t="shared" si="9"/>
        <v>513.99549999999999</v>
      </c>
      <c r="P44" s="27">
        <f t="shared" si="9"/>
        <v>504.94299999999998</v>
      </c>
      <c r="Q44" s="27">
        <f t="shared" si="9"/>
        <v>305.69299999999998</v>
      </c>
      <c r="R44" s="27">
        <f t="shared" si="9"/>
        <v>157.5975</v>
      </c>
      <c r="S44" s="27">
        <f t="shared" si="9"/>
        <v>0</v>
      </c>
      <c r="T44" s="27">
        <f t="shared" si="9"/>
        <v>0</v>
      </c>
      <c r="U44" s="27">
        <f t="shared" si="9"/>
        <v>0</v>
      </c>
      <c r="V44" s="27">
        <f t="shared" si="9"/>
        <v>0</v>
      </c>
      <c r="W44" s="27">
        <f t="shared" si="9"/>
        <v>0</v>
      </c>
      <c r="X44" s="34"/>
    </row>
    <row r="45" spans="1:24" ht="15" customHeight="1" thickBot="1" x14ac:dyDescent="0.3">
      <c r="A45" s="8" t="s">
        <v>6</v>
      </c>
      <c r="B45" s="4" t="s">
        <v>3</v>
      </c>
      <c r="C45" s="5">
        <f t="shared" ref="C45:W45" si="10">C10+C19+C33+C27+C39</f>
        <v>689710</v>
      </c>
      <c r="D45" s="5">
        <f t="shared" si="10"/>
        <v>437624</v>
      </c>
      <c r="E45" s="5">
        <f t="shared" si="10"/>
        <v>398431</v>
      </c>
      <c r="F45" s="5">
        <f t="shared" si="10"/>
        <v>316723</v>
      </c>
      <c r="G45" s="5">
        <f t="shared" si="10"/>
        <v>336279</v>
      </c>
      <c r="H45" s="5">
        <f t="shared" si="10"/>
        <v>342660</v>
      </c>
      <c r="I45" s="5">
        <f t="shared" si="10"/>
        <v>364089</v>
      </c>
      <c r="J45" s="5">
        <f t="shared" si="10"/>
        <v>408710</v>
      </c>
      <c r="K45" s="5">
        <f t="shared" si="10"/>
        <v>511338</v>
      </c>
      <c r="L45" s="5">
        <f t="shared" si="10"/>
        <v>564702</v>
      </c>
      <c r="M45" s="5">
        <f t="shared" si="10"/>
        <v>570156</v>
      </c>
      <c r="N45" s="5">
        <f t="shared" si="10"/>
        <v>535575</v>
      </c>
      <c r="O45" s="5">
        <f t="shared" si="10"/>
        <v>234177</v>
      </c>
      <c r="P45" s="5">
        <f t="shared" si="10"/>
        <v>364479</v>
      </c>
      <c r="Q45" s="5">
        <f t="shared" si="10"/>
        <v>468654</v>
      </c>
      <c r="R45" s="5">
        <f t="shared" si="10"/>
        <v>464313</v>
      </c>
      <c r="S45" s="5">
        <f t="shared" si="10"/>
        <v>482488</v>
      </c>
      <c r="T45" s="5">
        <f t="shared" si="10"/>
        <v>251245</v>
      </c>
      <c r="U45" s="5">
        <f t="shared" si="10"/>
        <v>172382</v>
      </c>
      <c r="V45" s="5">
        <f t="shared" si="10"/>
        <v>179878</v>
      </c>
      <c r="W45" s="5">
        <f t="shared" si="10"/>
        <v>321045</v>
      </c>
      <c r="X45" s="7"/>
    </row>
    <row r="46" spans="1:24" ht="15.75" thickBot="1"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row>
    <row r="47" spans="1:24" ht="18.75" customHeight="1" thickBot="1" x14ac:dyDescent="0.35">
      <c r="A47" s="49" t="s">
        <v>29</v>
      </c>
      <c r="B47" s="10"/>
      <c r="C47" s="11" t="s">
        <v>33</v>
      </c>
      <c r="D47" s="11" t="s">
        <v>26</v>
      </c>
      <c r="E47" s="11" t="s">
        <v>10</v>
      </c>
      <c r="F47" s="11" t="s">
        <v>34</v>
      </c>
      <c r="G47" s="19" t="s">
        <v>27</v>
      </c>
      <c r="H47" s="14" t="s">
        <v>27</v>
      </c>
      <c r="I47" s="15" t="s">
        <v>32</v>
      </c>
      <c r="J47" s="16"/>
      <c r="K47" s="50"/>
      <c r="L47" s="35"/>
      <c r="M47" s="23"/>
      <c r="N47" s="23"/>
      <c r="O47" s="23"/>
      <c r="P47" s="23"/>
      <c r="Q47" s="23"/>
      <c r="R47" s="23"/>
      <c r="S47" s="23"/>
      <c r="T47" s="23"/>
      <c r="U47" s="23"/>
      <c r="V47" s="23"/>
      <c r="W47" s="23"/>
      <c r="X47" s="23"/>
    </row>
    <row r="48" spans="1:24" ht="15" customHeight="1" x14ac:dyDescent="0.3">
      <c r="A48" s="51" t="s">
        <v>0</v>
      </c>
      <c r="B48" s="23" t="s">
        <v>1</v>
      </c>
      <c r="C48" s="27">
        <v>1180854000</v>
      </c>
      <c r="D48" s="27">
        <f>SUM(F41:M41)</f>
        <v>42322904</v>
      </c>
      <c r="E48" s="27">
        <f>SUM(D41:M41)</f>
        <v>58346871</v>
      </c>
      <c r="F48" s="27">
        <f>SUM(N41:W41)</f>
        <v>33358402.260000002</v>
      </c>
      <c r="G48" s="20">
        <f>(C48+D48+F48)</f>
        <v>1256535306.26</v>
      </c>
      <c r="H48" s="36">
        <f>J48/1000</f>
        <v>39082.616746638807</v>
      </c>
      <c r="I48" s="17" t="s">
        <v>12</v>
      </c>
      <c r="J48" s="37">
        <f>(0.0311034768*G48)</f>
        <v>39082616.746638805</v>
      </c>
      <c r="K48" s="52" t="s">
        <v>40</v>
      </c>
      <c r="L48" s="35"/>
      <c r="M48" s="23"/>
      <c r="N48" s="23"/>
      <c r="O48" s="23"/>
      <c r="P48" s="23"/>
      <c r="Q48" s="23"/>
      <c r="R48" s="23"/>
      <c r="S48" s="23"/>
      <c r="T48" s="23"/>
      <c r="U48" s="23"/>
      <c r="V48" s="23"/>
      <c r="W48" s="23"/>
      <c r="X48" s="23"/>
    </row>
    <row r="49" spans="1:24" ht="15" customHeight="1" x14ac:dyDescent="0.3">
      <c r="A49" s="51" t="s">
        <v>2</v>
      </c>
      <c r="B49" s="23" t="s">
        <v>3</v>
      </c>
      <c r="C49" s="27">
        <v>8267318</v>
      </c>
      <c r="D49" s="27">
        <f>SUM(F42:M42)</f>
        <v>145788.359</v>
      </c>
      <c r="E49" s="27">
        <f>SUM(D42:M42)</f>
        <v>176863.35900000003</v>
      </c>
      <c r="F49" s="27">
        <f>SUM(N42:W42)</f>
        <v>185517.86153000002</v>
      </c>
      <c r="G49" s="20">
        <f>(C49+D49+F49)</f>
        <v>8598624.2205299996</v>
      </c>
      <c r="H49" s="36">
        <f>(0.90718474*G49)</f>
        <v>7800540.6778592104</v>
      </c>
      <c r="I49" s="38" t="s">
        <v>12</v>
      </c>
      <c r="J49" s="39"/>
      <c r="K49" s="53"/>
      <c r="L49" s="35"/>
      <c r="M49" s="23"/>
      <c r="N49" s="23"/>
      <c r="O49" s="23"/>
      <c r="P49" s="23"/>
      <c r="Q49" s="23"/>
      <c r="R49" s="23"/>
      <c r="S49" s="23"/>
      <c r="T49" s="23"/>
      <c r="U49" s="23"/>
      <c r="V49" s="23"/>
      <c r="W49" s="23"/>
      <c r="X49" s="23"/>
    </row>
    <row r="50" spans="1:24" ht="15" customHeight="1" x14ac:dyDescent="0.3">
      <c r="A50" s="51" t="s">
        <v>4</v>
      </c>
      <c r="B50" s="23" t="s">
        <v>3</v>
      </c>
      <c r="C50" s="27">
        <v>3277754</v>
      </c>
      <c r="D50" s="27">
        <f>SUM(F43:M43)</f>
        <v>53441</v>
      </c>
      <c r="E50" s="27">
        <f>SUM(D43:M43)</f>
        <v>58392</v>
      </c>
      <c r="F50" s="27">
        <f>SUM(N43:W43)</f>
        <v>49766</v>
      </c>
      <c r="G50" s="20">
        <f>(C50+D50+F50)</f>
        <v>3380961</v>
      </c>
      <c r="H50" s="36">
        <f>(0.90718474*G50)</f>
        <v>3067156.22573514</v>
      </c>
      <c r="I50" s="38" t="s">
        <v>12</v>
      </c>
      <c r="J50" s="39"/>
      <c r="K50" s="53"/>
      <c r="L50" s="35"/>
      <c r="M50" s="23"/>
      <c r="N50" s="23"/>
      <c r="O50" s="23"/>
      <c r="P50" s="23"/>
      <c r="Q50" s="23"/>
      <c r="R50" s="23"/>
      <c r="S50" s="23"/>
      <c r="T50" s="23"/>
      <c r="U50" s="23"/>
      <c r="V50" s="23"/>
      <c r="W50" s="23"/>
      <c r="X50" s="23"/>
    </row>
    <row r="51" spans="1:24" ht="15" customHeight="1" x14ac:dyDescent="0.25">
      <c r="A51" s="51" t="s">
        <v>5</v>
      </c>
      <c r="B51" s="23" t="s">
        <v>3</v>
      </c>
      <c r="C51" s="27">
        <v>202362</v>
      </c>
      <c r="D51" s="27">
        <f>SUM(F44:M44)</f>
        <v>6230.4409999999998</v>
      </c>
      <c r="E51" s="27">
        <f>SUM(D44:M44)</f>
        <v>9867.9569999999985</v>
      </c>
      <c r="F51" s="27">
        <f>SUM(N44:W44)</f>
        <v>2054.4764999999998</v>
      </c>
      <c r="G51" s="20">
        <f>(C51+D51+F51)</f>
        <v>210646.91749999998</v>
      </c>
      <c r="H51" s="36">
        <f>(0.90718474*G51)</f>
        <v>191095.66908403893</v>
      </c>
      <c r="I51" s="38" t="s">
        <v>12</v>
      </c>
      <c r="J51" s="39"/>
      <c r="K51" s="53"/>
      <c r="L51" s="27"/>
      <c r="M51" s="23"/>
      <c r="N51" s="23"/>
      <c r="O51" s="23"/>
      <c r="P51" s="23"/>
      <c r="Q51" s="23"/>
      <c r="R51" s="23"/>
      <c r="S51" s="23"/>
      <c r="T51" s="23"/>
      <c r="U51" s="23"/>
      <c r="V51" s="23"/>
      <c r="W51" s="23"/>
      <c r="X51" s="23"/>
    </row>
    <row r="52" spans="1:24" ht="15" customHeight="1" thickBot="1" x14ac:dyDescent="0.3">
      <c r="A52" s="54" t="s">
        <v>6</v>
      </c>
      <c r="B52" s="4" t="s">
        <v>3</v>
      </c>
      <c r="C52" s="3" t="s">
        <v>11</v>
      </c>
      <c r="D52" s="3"/>
      <c r="E52" s="5">
        <f>SUM(D45:M45)</f>
        <v>4250712</v>
      </c>
      <c r="F52" s="5">
        <f>SUM(N45:W45)</f>
        <v>3474236</v>
      </c>
      <c r="G52" s="21"/>
      <c r="H52" s="18"/>
      <c r="I52" s="18"/>
      <c r="J52" s="18"/>
      <c r="K52" s="55"/>
      <c r="L52" s="27"/>
      <c r="M52" s="23"/>
      <c r="N52" s="23"/>
      <c r="O52" s="23"/>
      <c r="P52" s="23"/>
      <c r="Q52" s="23"/>
      <c r="R52" s="23"/>
      <c r="S52" s="23"/>
      <c r="T52" s="23"/>
      <c r="U52" s="23"/>
      <c r="V52" s="23"/>
      <c r="W52" s="23"/>
      <c r="X52" s="23"/>
    </row>
    <row r="53" spans="1:24" x14ac:dyDescent="0.25">
      <c r="A53" s="33" t="s">
        <v>30</v>
      </c>
      <c r="B53" s="23"/>
      <c r="C53" s="23"/>
      <c r="D53" s="23"/>
      <c r="E53" s="23"/>
      <c r="F53" s="23"/>
      <c r="G53" s="23"/>
      <c r="H53" s="23"/>
      <c r="I53" s="23"/>
      <c r="J53" s="23"/>
      <c r="K53" s="23"/>
      <c r="L53" s="27"/>
      <c r="M53" s="23"/>
      <c r="N53" s="23"/>
      <c r="O53" s="23"/>
      <c r="P53" s="23"/>
      <c r="Q53" s="23"/>
      <c r="R53" s="23"/>
      <c r="S53" s="23"/>
      <c r="T53" s="23"/>
      <c r="U53" s="23"/>
      <c r="V53" s="23"/>
      <c r="W53" s="23"/>
      <c r="X53" s="23"/>
    </row>
    <row r="54" spans="1:24" x14ac:dyDescent="0.25">
      <c r="A54" s="33" t="s">
        <v>28</v>
      </c>
      <c r="B54" s="23"/>
      <c r="C54" s="23"/>
      <c r="D54" s="23"/>
      <c r="E54" s="23"/>
      <c r="F54" s="23"/>
      <c r="G54" s="23"/>
      <c r="H54" s="23"/>
      <c r="I54" s="23"/>
      <c r="J54" s="23"/>
      <c r="K54" s="23"/>
      <c r="L54" s="27"/>
      <c r="M54" s="23"/>
      <c r="N54" s="23"/>
      <c r="O54" s="23"/>
      <c r="P54" s="23"/>
      <c r="Q54" s="23"/>
      <c r="R54" s="23"/>
      <c r="S54" s="23"/>
      <c r="T54" s="23"/>
      <c r="U54" s="23"/>
      <c r="V54" s="23"/>
      <c r="W54" s="23"/>
      <c r="X54" s="23"/>
    </row>
    <row r="55" spans="1:24" x14ac:dyDescent="0.25">
      <c r="A55" s="23"/>
      <c r="B55" s="23"/>
      <c r="C55" s="27"/>
      <c r="D55" s="27"/>
      <c r="E55" s="27"/>
      <c r="F55" s="27"/>
      <c r="G55" s="27"/>
      <c r="H55" s="27"/>
      <c r="I55" s="27"/>
      <c r="J55" s="27"/>
      <c r="K55" s="27"/>
      <c r="L55" s="27"/>
      <c r="M55" s="23"/>
      <c r="N55" s="23"/>
      <c r="O55" s="23"/>
      <c r="P55" s="23"/>
      <c r="Q55" s="23"/>
      <c r="R55" s="23"/>
      <c r="S55" s="23"/>
      <c r="T55" s="23"/>
      <c r="U55" s="23"/>
      <c r="V55" s="23"/>
      <c r="W55" s="23"/>
      <c r="X55" s="23"/>
    </row>
    <row r="56" spans="1:24" ht="18.75" x14ac:dyDescent="0.3">
      <c r="A56" s="35" t="s">
        <v>15</v>
      </c>
      <c r="B56" s="40"/>
      <c r="C56" s="41"/>
      <c r="D56" s="41"/>
      <c r="E56" s="41"/>
      <c r="F56" s="41"/>
      <c r="G56" s="41"/>
      <c r="H56" s="23"/>
      <c r="I56" s="23"/>
      <c r="J56" s="23"/>
      <c r="K56" s="23"/>
      <c r="L56" s="23"/>
      <c r="M56" s="23"/>
      <c r="N56" s="23"/>
      <c r="O56" s="23"/>
      <c r="P56" s="23"/>
      <c r="Q56" s="23"/>
      <c r="R56" s="23"/>
      <c r="S56" s="23"/>
      <c r="T56" s="23"/>
      <c r="U56" s="23"/>
      <c r="V56" s="23"/>
      <c r="W56" s="23"/>
      <c r="X56" s="23"/>
    </row>
    <row r="57" spans="1:24" ht="15.75" x14ac:dyDescent="0.25">
      <c r="A57" s="42" t="s">
        <v>37</v>
      </c>
      <c r="B57" s="40"/>
      <c r="C57" s="23"/>
      <c r="D57" s="23"/>
      <c r="E57" s="23"/>
      <c r="F57" s="23"/>
      <c r="G57" s="23"/>
      <c r="H57" s="23"/>
      <c r="I57" s="23"/>
      <c r="J57" s="23"/>
      <c r="K57" s="23"/>
      <c r="L57" s="23"/>
      <c r="M57" s="23"/>
      <c r="N57" s="23"/>
      <c r="O57" s="23"/>
      <c r="P57" s="23"/>
      <c r="Q57" s="23"/>
      <c r="R57" s="23"/>
      <c r="S57" s="23"/>
      <c r="T57" s="23"/>
      <c r="U57" s="23"/>
      <c r="V57" s="23"/>
      <c r="W57" s="23"/>
      <c r="X57" s="23"/>
    </row>
    <row r="58" spans="1:24" ht="15.75" x14ac:dyDescent="0.25">
      <c r="A58" s="42" t="s">
        <v>43</v>
      </c>
      <c r="B58" s="40"/>
      <c r="C58" s="23"/>
      <c r="D58" s="23"/>
      <c r="E58" s="23"/>
      <c r="F58" s="23"/>
      <c r="G58" s="23"/>
      <c r="H58" s="23"/>
      <c r="I58" s="23"/>
      <c r="J58" s="23"/>
      <c r="K58" s="23"/>
      <c r="L58" s="23"/>
      <c r="M58" s="23"/>
      <c r="N58" s="23"/>
      <c r="O58" s="23"/>
      <c r="P58" s="23"/>
      <c r="Q58" s="23"/>
      <c r="R58" s="23"/>
      <c r="S58" s="23"/>
      <c r="T58" s="23"/>
      <c r="U58" s="23"/>
      <c r="V58" s="23"/>
      <c r="W58" s="23"/>
      <c r="X58" s="23"/>
    </row>
    <row r="59" spans="1:24" ht="15.75" x14ac:dyDescent="0.25">
      <c r="A59" s="43" t="s">
        <v>18</v>
      </c>
      <c r="B59" s="23"/>
      <c r="C59" s="23"/>
      <c r="D59" s="23"/>
      <c r="E59" s="23"/>
      <c r="F59" s="23"/>
      <c r="G59" s="23"/>
      <c r="H59" s="23"/>
      <c r="I59" s="23"/>
      <c r="J59" s="23"/>
      <c r="K59" s="23"/>
      <c r="L59" s="23"/>
      <c r="M59" s="23"/>
      <c r="N59" s="23"/>
      <c r="O59" s="23"/>
      <c r="P59" s="23"/>
      <c r="Q59" s="23"/>
      <c r="R59" s="23"/>
      <c r="S59" s="23"/>
      <c r="T59" s="23"/>
      <c r="U59" s="23"/>
      <c r="V59" s="23"/>
      <c r="W59" s="23"/>
      <c r="X59" s="23"/>
    </row>
    <row r="60" spans="1:24" ht="15.75" x14ac:dyDescent="0.25">
      <c r="A60" s="42" t="s">
        <v>19</v>
      </c>
      <c r="B60" s="23"/>
      <c r="C60" s="23"/>
      <c r="D60" s="23"/>
      <c r="E60" s="23"/>
      <c r="F60" s="23"/>
      <c r="G60" s="23"/>
      <c r="H60" s="23"/>
      <c r="I60" s="23"/>
      <c r="J60" s="23"/>
      <c r="K60" s="23"/>
      <c r="L60" s="23"/>
      <c r="M60" s="23"/>
      <c r="N60" s="23"/>
      <c r="O60" s="23"/>
      <c r="P60" s="23"/>
      <c r="Q60" s="23"/>
      <c r="R60" s="23"/>
      <c r="S60" s="23"/>
      <c r="T60" s="23"/>
      <c r="U60" s="23"/>
      <c r="V60" s="23"/>
      <c r="W60" s="23"/>
      <c r="X60" s="23"/>
    </row>
    <row r="61" spans="1:24" ht="15.75" x14ac:dyDescent="0.25">
      <c r="A61" s="43" t="s">
        <v>42</v>
      </c>
      <c r="B61" s="23"/>
      <c r="C61" s="23"/>
      <c r="D61" s="23"/>
      <c r="E61" s="23"/>
      <c r="F61" s="23"/>
      <c r="G61" s="23"/>
      <c r="H61" s="23"/>
      <c r="I61" s="23"/>
      <c r="J61" s="23"/>
      <c r="K61" s="23"/>
      <c r="L61" s="23"/>
      <c r="M61" s="23"/>
      <c r="N61" s="23"/>
      <c r="O61" s="23"/>
      <c r="P61" s="23"/>
      <c r="Q61" s="23"/>
      <c r="R61" s="23"/>
      <c r="S61" s="23"/>
      <c r="T61" s="23"/>
      <c r="U61" s="23"/>
      <c r="V61" s="23"/>
      <c r="W61" s="23"/>
      <c r="X61" s="23"/>
    </row>
    <row r="62" spans="1:24" ht="15.75" x14ac:dyDescent="0.25">
      <c r="A62" s="42" t="s">
        <v>20</v>
      </c>
      <c r="B62" s="23"/>
      <c r="C62" s="23"/>
      <c r="D62" s="23"/>
      <c r="E62" s="23"/>
      <c r="F62" s="23"/>
      <c r="G62" s="23"/>
      <c r="H62" s="23"/>
      <c r="I62" s="23"/>
      <c r="J62" s="23"/>
      <c r="K62" s="23"/>
      <c r="L62" s="23"/>
      <c r="M62" s="23"/>
      <c r="N62" s="23"/>
      <c r="O62" s="23"/>
      <c r="P62" s="23"/>
      <c r="Q62" s="23"/>
      <c r="R62" s="23"/>
      <c r="S62" s="23"/>
      <c r="T62" s="23"/>
      <c r="U62" s="23"/>
      <c r="V62" s="23"/>
      <c r="W62" s="23"/>
      <c r="X62" s="23"/>
    </row>
    <row r="63" spans="1:24" ht="15.75" x14ac:dyDescent="0.25">
      <c r="A63" s="42" t="s">
        <v>21</v>
      </c>
      <c r="B63" s="40"/>
      <c r="C63" s="23"/>
      <c r="D63" s="23"/>
      <c r="E63" s="23"/>
      <c r="F63" s="23"/>
      <c r="G63" s="23"/>
      <c r="H63" s="23"/>
      <c r="I63" s="23"/>
      <c r="J63" s="23"/>
      <c r="K63" s="23"/>
      <c r="L63" s="23"/>
      <c r="M63" s="23"/>
      <c r="N63" s="23"/>
      <c r="O63" s="23"/>
      <c r="P63" s="23"/>
      <c r="Q63" s="23"/>
      <c r="R63" s="23"/>
      <c r="S63" s="23"/>
      <c r="T63" s="23"/>
      <c r="U63" s="23"/>
      <c r="V63" s="23"/>
      <c r="W63" s="23"/>
      <c r="X63" s="23"/>
    </row>
    <row r="64" spans="1:24" ht="15.75" x14ac:dyDescent="0.25">
      <c r="A64" s="42" t="s">
        <v>17</v>
      </c>
      <c r="B64" s="27"/>
      <c r="C64" s="23"/>
      <c r="D64" s="23"/>
      <c r="E64" s="23"/>
      <c r="F64" s="23"/>
      <c r="G64" s="23"/>
      <c r="H64" s="23"/>
      <c r="I64" s="23"/>
      <c r="J64" s="23"/>
      <c r="K64" s="23"/>
      <c r="L64" s="23"/>
      <c r="M64" s="23"/>
      <c r="N64" s="23"/>
      <c r="O64" s="23"/>
      <c r="P64" s="23"/>
      <c r="Q64" s="23"/>
      <c r="R64" s="23"/>
      <c r="S64" s="23"/>
      <c r="T64" s="23"/>
      <c r="U64" s="23"/>
      <c r="V64" s="23"/>
      <c r="W64" s="23"/>
      <c r="X64" s="23"/>
    </row>
    <row r="65" spans="1:24" ht="15.75" customHeight="1" x14ac:dyDescent="0.25">
      <c r="A65" s="43" t="s">
        <v>48</v>
      </c>
      <c r="B65" s="27"/>
      <c r="C65" s="23"/>
      <c r="D65" s="23"/>
      <c r="E65" s="23"/>
      <c r="F65" s="23"/>
      <c r="G65" s="23"/>
      <c r="H65" s="23"/>
      <c r="I65" s="23"/>
      <c r="J65" s="23"/>
      <c r="K65" s="23"/>
      <c r="L65" s="23"/>
      <c r="M65" s="23"/>
      <c r="N65" s="23"/>
      <c r="O65" s="23"/>
      <c r="P65" s="23"/>
      <c r="Q65" s="23"/>
      <c r="R65" s="23"/>
      <c r="S65" s="23"/>
      <c r="T65" s="23"/>
      <c r="U65" s="44" t="s">
        <v>41</v>
      </c>
      <c r="V65" s="44"/>
      <c r="W65" s="44"/>
      <c r="X65" s="44"/>
    </row>
    <row r="66" spans="1:24" ht="15.75" customHeight="1" x14ac:dyDescent="0.25">
      <c r="A66" s="43" t="s">
        <v>38</v>
      </c>
      <c r="B66" s="41"/>
      <c r="C66" s="23"/>
      <c r="D66" s="23"/>
      <c r="E66" s="23"/>
      <c r="F66" s="23"/>
      <c r="G66" s="23"/>
      <c r="H66" s="23"/>
      <c r="I66" s="23"/>
      <c r="J66" s="23"/>
      <c r="K66" s="23"/>
      <c r="L66" s="23"/>
      <c r="M66" s="23"/>
      <c r="N66" s="23"/>
      <c r="O66" s="23"/>
      <c r="P66" s="23"/>
      <c r="Q66" s="23"/>
      <c r="R66" s="23"/>
      <c r="S66" s="23"/>
      <c r="T66" s="23"/>
      <c r="U66" s="44"/>
      <c r="V66" s="44"/>
      <c r="W66" s="44"/>
      <c r="X66" s="44"/>
    </row>
    <row r="67" spans="1:24" ht="15.75" customHeight="1" x14ac:dyDescent="0.25">
      <c r="A67" s="46" t="s">
        <v>39</v>
      </c>
      <c r="B67" s="23"/>
      <c r="C67" s="23"/>
      <c r="D67" s="23"/>
      <c r="E67" s="23"/>
      <c r="F67" s="23"/>
      <c r="G67" s="23"/>
      <c r="H67" s="23"/>
      <c r="I67" s="23"/>
      <c r="J67" s="23"/>
      <c r="K67" s="23"/>
      <c r="L67" s="23"/>
      <c r="M67" s="23"/>
      <c r="N67" s="23"/>
      <c r="O67" s="23"/>
      <c r="P67" s="23"/>
      <c r="Q67" s="23"/>
      <c r="R67" s="23"/>
      <c r="S67" s="23"/>
      <c r="T67" s="23"/>
      <c r="U67" s="44"/>
      <c r="V67" s="44"/>
      <c r="W67" s="44"/>
      <c r="X67" s="44"/>
    </row>
    <row r="68" spans="1:24" ht="15" customHeight="1" x14ac:dyDescent="0.25">
      <c r="A68" s="23"/>
      <c r="B68" s="23"/>
      <c r="C68" s="23"/>
      <c r="D68" s="23"/>
      <c r="E68" s="23"/>
      <c r="F68" s="23"/>
      <c r="G68" s="23"/>
      <c r="H68" s="23"/>
      <c r="I68" s="23"/>
      <c r="J68" s="23"/>
      <c r="K68" s="23"/>
      <c r="L68" s="23"/>
      <c r="M68" s="23"/>
      <c r="N68" s="23"/>
      <c r="O68" s="23"/>
      <c r="P68" s="23"/>
      <c r="Q68" s="23"/>
      <c r="R68" s="23"/>
      <c r="S68" s="23"/>
      <c r="T68" s="23"/>
      <c r="U68" s="23"/>
      <c r="V68" s="45"/>
      <c r="W68" s="45"/>
      <c r="X68" s="45"/>
    </row>
  </sheetData>
  <mergeCells count="3">
    <mergeCell ref="U65:X67"/>
    <mergeCell ref="A1:X1"/>
    <mergeCell ref="A2:X2"/>
  </mergeCells>
  <pageMargins left="0.7" right="0.7" top="0.75" bottom="0.75" header="0.3" footer="0.3"/>
  <pageSetup paperSize="3"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2000-Present</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vgillerm</dc:creator>
  <cp:lastModifiedBy>Kristen Pekas</cp:lastModifiedBy>
  <cp:lastPrinted>2022-12-20T23:06:25Z</cp:lastPrinted>
  <dcterms:created xsi:type="dcterms:W3CDTF">2012-11-28T23:29:47Z</dcterms:created>
  <dcterms:modified xsi:type="dcterms:W3CDTF">2022-12-20T23:08:04Z</dcterms:modified>
</cp:coreProperties>
</file>